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 activeTab="6"/>
  </bookViews>
  <sheets>
    <sheet name="SAŽETAK" sheetId="1" r:id="rId1"/>
    <sheet name=" Račun prihoda i rashoda" sheetId="3" r:id="rId2"/>
    <sheet name="Rashodi prema funkcijskoj kl" sheetId="5" r:id="rId3"/>
    <sheet name="Račun financiranja po izvorima" sheetId="10" r:id="rId4"/>
    <sheet name="Račun financiranja" sheetId="6" r:id="rId5"/>
    <sheet name="POSEBNI DIO" sheetId="7" r:id="rId6"/>
    <sheet name="List2" sheetId="2" r:id="rId7"/>
    <sheet name="List1" sheetId="8" r:id="rId8"/>
  </sheets>
  <definedNames>
    <definedName name="_xlnm.Print_Area" localSheetId="6">List2!$B$1:$J$249</definedName>
    <definedName name="_xlnm.Print_Area" localSheetId="3">'Račun financiranja po izvorima'!$A$1:$F$28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/>
  <c r="G25"/>
  <c r="F12" i="5"/>
  <c r="E12"/>
  <c r="D12"/>
  <c r="G83" i="7"/>
  <c r="G81" s="1"/>
  <c r="G80" s="1"/>
  <c r="G79" s="1"/>
  <c r="G6" s="1"/>
  <c r="G82"/>
  <c r="E81"/>
  <c r="I81"/>
  <c r="I80" s="1"/>
  <c r="I79" s="1"/>
  <c r="I6" s="1"/>
  <c r="H81"/>
  <c r="H80" s="1"/>
  <c r="H79" s="1"/>
  <c r="H6" s="1"/>
  <c r="F81"/>
  <c r="F80"/>
  <c r="E80"/>
  <c r="E79" s="1"/>
  <c r="E6" s="1"/>
  <c r="F79"/>
  <c r="F6" s="1"/>
  <c r="H183" i="2"/>
  <c r="H182" s="1"/>
  <c r="H180"/>
  <c r="J178"/>
  <c r="H176"/>
  <c r="H175" s="1"/>
  <c r="H174" s="1"/>
  <c r="H173" s="1"/>
  <c r="H172" s="1"/>
  <c r="G26" i="1"/>
  <c r="H26"/>
  <c r="I26"/>
  <c r="J26"/>
  <c r="F26"/>
  <c r="J27" i="3" l="1"/>
  <c r="J26"/>
  <c r="J25"/>
  <c r="K26"/>
  <c r="H43" i="7"/>
  <c r="H33"/>
  <c r="I33"/>
  <c r="H18"/>
  <c r="C13" i="3"/>
  <c r="D41" i="8"/>
  <c r="D46"/>
  <c r="D45"/>
  <c r="C13" i="5"/>
  <c r="E13"/>
  <c r="F13"/>
  <c r="B13"/>
  <c r="I76" i="7"/>
  <c r="H76"/>
  <c r="H75" s="1"/>
  <c r="H74" s="1"/>
  <c r="F76"/>
  <c r="F75" s="1"/>
  <c r="F74" s="1"/>
  <c r="E76"/>
  <c r="I75"/>
  <c r="I74" s="1"/>
  <c r="E75"/>
  <c r="E74" s="1"/>
  <c r="E36"/>
  <c r="E27" l="1"/>
  <c r="F27"/>
  <c r="H27"/>
  <c r="I27"/>
  <c r="H168" i="2"/>
  <c r="H254"/>
  <c r="H253" s="1"/>
  <c r="H157"/>
  <c r="H131"/>
  <c r="G38" i="1"/>
  <c r="F38"/>
  <c r="H35"/>
  <c r="H38" s="1"/>
  <c r="I35" s="1"/>
  <c r="I38" s="1"/>
  <c r="J35" s="1"/>
  <c r="J38" s="1"/>
  <c r="G35"/>
  <c r="H252" i="2" l="1"/>
  <c r="H251" s="1"/>
  <c r="H250" s="1"/>
  <c r="G78" i="7"/>
  <c r="G76" s="1"/>
  <c r="G75" s="1"/>
  <c r="G74" s="1"/>
  <c r="C18" i="3"/>
  <c r="F18"/>
  <c r="G18"/>
  <c r="H18"/>
  <c r="I18"/>
  <c r="J18"/>
  <c r="H20"/>
  <c r="I20"/>
  <c r="J30"/>
  <c r="J28"/>
  <c r="K30"/>
  <c r="K28"/>
  <c r="K27"/>
  <c r="K25"/>
  <c r="M24"/>
  <c r="N24"/>
  <c r="K18"/>
  <c r="D15" i="8"/>
  <c r="D14" s="1"/>
  <c r="D13" s="1"/>
  <c r="D12" s="1"/>
  <c r="D7"/>
  <c r="D6" s="1"/>
  <c r="D5" s="1"/>
  <c r="D4" s="1"/>
  <c r="F56" i="7"/>
  <c r="F55" s="1"/>
  <c r="H55"/>
  <c r="I56"/>
  <c r="I55" s="1"/>
  <c r="E56"/>
  <c r="E55" s="1"/>
  <c r="E9"/>
  <c r="F9"/>
  <c r="H9"/>
  <c r="I9"/>
  <c r="H8"/>
  <c r="I8"/>
  <c r="E71"/>
  <c r="F71"/>
  <c r="F36"/>
  <c r="H225" i="2"/>
  <c r="J222"/>
  <c r="J221" s="1"/>
  <c r="J220" s="1"/>
  <c r="J219" s="1"/>
  <c r="J223"/>
  <c r="D32" i="8"/>
  <c r="D31" s="1"/>
  <c r="D30" s="1"/>
  <c r="D29" s="1"/>
  <c r="H154" i="2"/>
  <c r="E19" i="3"/>
  <c r="E18" s="1"/>
  <c r="D19"/>
  <c r="D18" s="1"/>
  <c r="H15"/>
  <c r="L15" s="1"/>
  <c r="L14" s="1"/>
  <c r="G51" i="7"/>
  <c r="H52" i="2"/>
  <c r="H51" s="1"/>
  <c r="D56" i="8"/>
  <c r="D55" s="1"/>
  <c r="D54" s="1"/>
  <c r="D53" s="1"/>
  <c r="D51"/>
  <c r="D50" s="1"/>
  <c r="D49" s="1"/>
  <c r="D48" s="1"/>
  <c r="D43"/>
  <c r="D42" s="1"/>
  <c r="D40" s="1"/>
  <c r="D25"/>
  <c r="D23"/>
  <c r="D21"/>
  <c r="D20" s="1"/>
  <c r="D19" s="1"/>
  <c r="D18" s="1"/>
  <c r="H248" i="2"/>
  <c r="H247" s="1"/>
  <c r="G39" i="7" s="1"/>
  <c r="G27" i="3" s="1"/>
  <c r="H244" i="2"/>
  <c r="H242"/>
  <c r="H238"/>
  <c r="H236"/>
  <c r="H232"/>
  <c r="J217"/>
  <c r="J216" s="1"/>
  <c r="J215" s="1"/>
  <c r="H214" s="1"/>
  <c r="H213" s="1"/>
  <c r="H210"/>
  <c r="H209" s="1"/>
  <c r="G58" i="7" s="1"/>
  <c r="H206" i="2"/>
  <c r="J204"/>
  <c r="H202"/>
  <c r="H170"/>
  <c r="H150"/>
  <c r="H145"/>
  <c r="H142"/>
  <c r="H137"/>
  <c r="H135"/>
  <c r="H130"/>
  <c r="G32" i="7" s="1"/>
  <c r="J128" i="2"/>
  <c r="J127" s="1"/>
  <c r="G31" i="7" s="1"/>
  <c r="G28" i="3" s="1"/>
  <c r="L28" s="1"/>
  <c r="H125" i="2"/>
  <c r="H122"/>
  <c r="H118"/>
  <c r="H116"/>
  <c r="H113"/>
  <c r="H111"/>
  <c r="H106"/>
  <c r="H105" s="1"/>
  <c r="G25" i="7" s="1"/>
  <c r="F30" i="3" s="1"/>
  <c r="H103" i="2"/>
  <c r="H102" s="1"/>
  <c r="H99"/>
  <c r="H97"/>
  <c r="H93"/>
  <c r="H88"/>
  <c r="H83"/>
  <c r="H81"/>
  <c r="H76"/>
  <c r="H72"/>
  <c r="H71" s="1"/>
  <c r="H67"/>
  <c r="H63"/>
  <c r="H58"/>
  <c r="H56"/>
  <c r="H44"/>
  <c r="H43" s="1"/>
  <c r="G12" i="7" s="1"/>
  <c r="D27" i="3" s="1"/>
  <c r="H37" i="2"/>
  <c r="H35"/>
  <c r="H24"/>
  <c r="H18"/>
  <c r="H14"/>
  <c r="H11"/>
  <c r="H10" s="1"/>
  <c r="G10" i="7" s="1"/>
  <c r="D25" i="3" s="1"/>
  <c r="H141" i="2" l="1"/>
  <c r="H140" s="1"/>
  <c r="F10" i="3"/>
  <c r="H231" i="2"/>
  <c r="G73" i="7"/>
  <c r="G71" s="1"/>
  <c r="G70" s="1"/>
  <c r="G69" s="1"/>
  <c r="G68"/>
  <c r="H153" i="2"/>
  <c r="H152" s="1"/>
  <c r="H139" s="1"/>
  <c r="J24" i="3"/>
  <c r="H167" i="2"/>
  <c r="H166" s="1"/>
  <c r="H165" s="1"/>
  <c r="H164" s="1"/>
  <c r="H115"/>
  <c r="G29" i="7" s="1"/>
  <c r="K24" i="3"/>
  <c r="L27"/>
  <c r="L19"/>
  <c r="L13"/>
  <c r="G12"/>
  <c r="L10"/>
  <c r="D3" i="8"/>
  <c r="D2" s="1"/>
  <c r="E11" i="3"/>
  <c r="D12"/>
  <c r="L12" s="1"/>
  <c r="H241" i="2"/>
  <c r="G38" i="7" s="1"/>
  <c r="G37"/>
  <c r="G47"/>
  <c r="H30" i="3" s="1"/>
  <c r="G45" i="7"/>
  <c r="H26" i="3" s="1"/>
  <c r="H134" i="2"/>
  <c r="G16" i="7"/>
  <c r="E25" i="3" s="1"/>
  <c r="H87" i="2"/>
  <c r="G23" i="7" s="1"/>
  <c r="H55" i="2"/>
  <c r="H50" s="1"/>
  <c r="H13"/>
  <c r="H75"/>
  <c r="H74" s="1"/>
  <c r="H110"/>
  <c r="H201"/>
  <c r="G57" i="7" s="1"/>
  <c r="H86" i="2"/>
  <c r="H85" s="1"/>
  <c r="H200"/>
  <c r="H199" s="1"/>
  <c r="H198" s="1"/>
  <c r="H197" s="1"/>
  <c r="H196" s="1"/>
  <c r="H195" s="1"/>
  <c r="F8" i="7"/>
  <c r="F7" s="1"/>
  <c r="H7"/>
  <c r="I7"/>
  <c r="F15"/>
  <c r="F14" s="1"/>
  <c r="H15"/>
  <c r="I15"/>
  <c r="F18"/>
  <c r="I18"/>
  <c r="F21"/>
  <c r="F20" s="1"/>
  <c r="H21"/>
  <c r="H20" s="1"/>
  <c r="I21"/>
  <c r="I20" s="1"/>
  <c r="F24"/>
  <c r="G24"/>
  <c r="H24"/>
  <c r="I24"/>
  <c r="H26"/>
  <c r="F33"/>
  <c r="F35"/>
  <c r="H36"/>
  <c r="H35" s="1"/>
  <c r="I36"/>
  <c r="I35" s="1"/>
  <c r="F40"/>
  <c r="G40"/>
  <c r="H40"/>
  <c r="I40"/>
  <c r="F43"/>
  <c r="I43"/>
  <c r="F46"/>
  <c r="H46"/>
  <c r="I46"/>
  <c r="F49"/>
  <c r="F48" s="1"/>
  <c r="G49"/>
  <c r="G48" s="1"/>
  <c r="H49"/>
  <c r="H48" s="1"/>
  <c r="I49"/>
  <c r="I48" s="1"/>
  <c r="F52"/>
  <c r="G52"/>
  <c r="H52"/>
  <c r="I52"/>
  <c r="F54"/>
  <c r="H54"/>
  <c r="I54"/>
  <c r="F61"/>
  <c r="F60" s="1"/>
  <c r="F59" s="1"/>
  <c r="H61"/>
  <c r="H60" s="1"/>
  <c r="H59" s="1"/>
  <c r="I61"/>
  <c r="I60" s="1"/>
  <c r="I59" s="1"/>
  <c r="F66"/>
  <c r="F65" s="1"/>
  <c r="F64" s="1"/>
  <c r="G66"/>
  <c r="G65" s="1"/>
  <c r="G64" s="1"/>
  <c r="H66"/>
  <c r="H65" s="1"/>
  <c r="H64" s="1"/>
  <c r="I66"/>
  <c r="I65" s="1"/>
  <c r="I64" s="1"/>
  <c r="F70"/>
  <c r="F69" s="1"/>
  <c r="H71"/>
  <c r="H70" s="1"/>
  <c r="H69" s="1"/>
  <c r="I71"/>
  <c r="I70" s="1"/>
  <c r="I69" s="1"/>
  <c r="E70"/>
  <c r="E69" s="1"/>
  <c r="E66"/>
  <c r="E65" s="1"/>
  <c r="E64" s="1"/>
  <c r="E61"/>
  <c r="E60" s="1"/>
  <c r="E59" s="1"/>
  <c r="E54"/>
  <c r="E52"/>
  <c r="E49"/>
  <c r="E46"/>
  <c r="E43"/>
  <c r="E40"/>
  <c r="E33"/>
  <c r="E26" s="1"/>
  <c r="E24"/>
  <c r="E21"/>
  <c r="E18"/>
  <c r="E15"/>
  <c r="E8"/>
  <c r="E7" s="1"/>
  <c r="E14"/>
  <c r="I14" l="1"/>
  <c r="D13" i="5"/>
  <c r="G63" i="7"/>
  <c r="G61" s="1"/>
  <c r="G60" s="1"/>
  <c r="G59" s="1"/>
  <c r="G28"/>
  <c r="G27" s="1"/>
  <c r="H109" i="2"/>
  <c r="F42" i="7"/>
  <c r="E20"/>
  <c r="G46"/>
  <c r="G43"/>
  <c r="G42" s="1"/>
  <c r="G36"/>
  <c r="G35" s="1"/>
  <c r="F26" i="3"/>
  <c r="G56" i="7"/>
  <c r="G55" s="1"/>
  <c r="G54" s="1"/>
  <c r="L11" i="3"/>
  <c r="F26" i="7"/>
  <c r="H14"/>
  <c r="I26"/>
  <c r="H42"/>
  <c r="I42"/>
  <c r="H230" i="2"/>
  <c r="H229" s="1"/>
  <c r="H228" s="1"/>
  <c r="H49"/>
  <c r="G19" i="7"/>
  <c r="H133" i="2"/>
  <c r="G34" i="7"/>
  <c r="G17"/>
  <c r="G21"/>
  <c r="G20" s="1"/>
  <c r="H9" i="2"/>
  <c r="H8" s="1"/>
  <c r="H7" s="1"/>
  <c r="G11" i="7"/>
  <c r="D26" i="3" s="1"/>
  <c r="E48" i="7"/>
  <c r="E42"/>
  <c r="E35"/>
  <c r="F12" i="1"/>
  <c r="G12"/>
  <c r="I12"/>
  <c r="I11" s="1"/>
  <c r="J12"/>
  <c r="N29" i="3"/>
  <c r="J13" i="1" s="1"/>
  <c r="N14" i="3"/>
  <c r="N9"/>
  <c r="J9" i="1" s="1"/>
  <c r="J8" s="1"/>
  <c r="M29" i="3"/>
  <c r="I13" i="1" s="1"/>
  <c r="M14" i="3"/>
  <c r="M9"/>
  <c r="I9" i="1" s="1"/>
  <c r="I8" s="1"/>
  <c r="H29" i="3"/>
  <c r="F29"/>
  <c r="K29"/>
  <c r="G13" i="1" s="1"/>
  <c r="J29" i="3"/>
  <c r="F13" i="1" s="1"/>
  <c r="I29" i="3"/>
  <c r="D29"/>
  <c r="J11" i="1" l="1"/>
  <c r="J14" s="1"/>
  <c r="E11" i="5"/>
  <c r="E10" s="1"/>
  <c r="F11"/>
  <c r="F10" s="1"/>
  <c r="H108" i="2"/>
  <c r="H48" s="1"/>
  <c r="B12" i="5"/>
  <c r="B11" s="1"/>
  <c r="B10" s="1"/>
  <c r="G24" i="3"/>
  <c r="F11" i="1"/>
  <c r="C12" i="5"/>
  <c r="C11" s="1"/>
  <c r="C10" s="1"/>
  <c r="G11" i="1"/>
  <c r="G33" i="7"/>
  <c r="G26" s="1"/>
  <c r="G30" i="3"/>
  <c r="G29" s="1"/>
  <c r="G18" i="7"/>
  <c r="E30" i="3"/>
  <c r="G15" i="7"/>
  <c r="G14" s="1"/>
  <c r="G13" s="1"/>
  <c r="E26" i="3"/>
  <c r="E24" s="1"/>
  <c r="L25"/>
  <c r="L26"/>
  <c r="I14" i="1"/>
  <c r="M16" i="3"/>
  <c r="M20"/>
  <c r="N16"/>
  <c r="N20"/>
  <c r="M31"/>
  <c r="H13" i="7"/>
  <c r="F13"/>
  <c r="I13"/>
  <c r="G9"/>
  <c r="G8" s="1"/>
  <c r="G7" s="1"/>
  <c r="N31" i="3"/>
  <c r="E13" i="7"/>
  <c r="I24" i="3"/>
  <c r="I31" s="1"/>
  <c r="K31"/>
  <c r="J31"/>
  <c r="F24"/>
  <c r="F31" s="1"/>
  <c r="H24"/>
  <c r="H31" s="1"/>
  <c r="C29"/>
  <c r="G31" l="1"/>
  <c r="L30"/>
  <c r="L29" s="1"/>
  <c r="H13" i="1" s="1"/>
  <c r="E29" i="3"/>
  <c r="E31" s="1"/>
  <c r="L24"/>
  <c r="D11" i="5"/>
  <c r="D10" s="1"/>
  <c r="C24" i="3"/>
  <c r="C31" s="1"/>
  <c r="H12" i="1" l="1"/>
  <c r="H11" s="1"/>
  <c r="L31" i="3"/>
  <c r="J14"/>
  <c r="K14"/>
  <c r="I14"/>
  <c r="G14"/>
  <c r="F14"/>
  <c r="E14"/>
  <c r="D14"/>
  <c r="C14"/>
  <c r="H14" l="1"/>
  <c r="E9"/>
  <c r="I9"/>
  <c r="I16" s="1"/>
  <c r="K9"/>
  <c r="G9" i="1" s="1"/>
  <c r="G8" s="1"/>
  <c r="G14" s="1"/>
  <c r="L9" i="3"/>
  <c r="H9"/>
  <c r="D9"/>
  <c r="J9"/>
  <c r="F9" i="1" s="1"/>
  <c r="F8" s="1"/>
  <c r="F14" s="1"/>
  <c r="G9" i="3"/>
  <c r="C9"/>
  <c r="F9"/>
  <c r="D24"/>
  <c r="D31" s="1"/>
  <c r="L18"/>
  <c r="L20" s="1"/>
  <c r="C16" l="1"/>
  <c r="C20"/>
  <c r="G16"/>
  <c r="G20"/>
  <c r="F16"/>
  <c r="F20"/>
  <c r="E16"/>
  <c r="E20"/>
  <c r="D16"/>
  <c r="D20"/>
  <c r="L16"/>
  <c r="H9" i="1"/>
  <c r="H8" s="1"/>
  <c r="H14" s="1"/>
  <c r="H16" i="3"/>
  <c r="J16"/>
  <c r="J20"/>
  <c r="K16"/>
  <c r="K20"/>
</calcChain>
</file>

<file path=xl/sharedStrings.xml><?xml version="1.0" encoding="utf-8"?>
<sst xmlns="http://schemas.openxmlformats.org/spreadsheetml/2006/main" count="913" uniqueCount="494">
  <si>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</si>
  <si>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</si>
  <si>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</si>
  <si>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</si>
  <si>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</si>
  <si>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</si>
  <si>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</si>
  <si>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</si>
  <si>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</si>
  <si>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</si>
  <si>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</si>
  <si>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</si>
  <si>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</si>
  <si>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</si>
  <si>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</si>
  <si>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Prihodi poslovanja</t>
  </si>
  <si>
    <t>Opći prihodi i primici</t>
  </si>
  <si>
    <t>Prihodi od prodaje nefinancijske imovine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</si>
  <si>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</si>
  <si>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</si>
  <si>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</si>
  <si>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</si>
  <si>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</si>
  <si>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</si>
  <si>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</si>
  <si>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</si>
  <si>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</si>
  <si>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</si>
  <si>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</si>
  <si>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</si>
  <si>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</si>
  <si>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</si>
  <si>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</si>
  <si>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</si>
  <si>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</si>
  <si>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</si>
  <si>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</si>
  <si>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</si>
  <si>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</si>
  <si>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Projekcija 
za 2025.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</si>
  <si>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</si>
  <si>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</si>
  <si>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</si>
  <si>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</si>
  <si>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Broj konta</t>
  </si>
  <si>
    <t>Vrsta prihoda/rashoda</t>
  </si>
  <si>
    <t>Prihodi za posebne namjene</t>
  </si>
  <si>
    <t>Pomoći</t>
  </si>
  <si>
    <t xml:space="preserve">Donacije </t>
  </si>
  <si>
    <t xml:space="preserve">Prihodi od prodaje  nefinancijske imovine </t>
  </si>
  <si>
    <t>Prihodi od upr.i admin.pristojbi, pristojbi po posebnim propisima i naknada</t>
  </si>
  <si>
    <t>Prihodi od prodaje proizvoda i robe te pruženih usluga i prihodi od donacija</t>
  </si>
  <si>
    <t>Prihodi od nadležnog proračuna i od HZZO temeljem ugovornih obveza</t>
  </si>
  <si>
    <t>UKUPNO PRIHODI</t>
  </si>
  <si>
    <t>Vlastiti izvori</t>
  </si>
  <si>
    <t>Rezultat poslovanja</t>
  </si>
  <si>
    <t>UKUPNO PRIHODI + VIŠAK</t>
  </si>
  <si>
    <t>PLAN RASHODA I IZDATAKA</t>
  </si>
  <si>
    <t>Donacije</t>
  </si>
  <si>
    <t xml:space="preserve">Prihodi od nefinancijske imovine </t>
  </si>
  <si>
    <t>Financijski  rashodi</t>
  </si>
  <si>
    <t>Rashodi za nabavu proizvedene dugotrajne  imovine</t>
  </si>
  <si>
    <t>UKUPNO RASHODI</t>
  </si>
  <si>
    <t>PROJEKCIJA PLANA 2025</t>
  </si>
  <si>
    <t>PROGRAM 6000</t>
  </si>
  <si>
    <t>Odgoj i obrazovanje</t>
  </si>
  <si>
    <t>POMOĆI-PK</t>
  </si>
  <si>
    <t>Izvor financiranja: 5.2.</t>
  </si>
  <si>
    <t>Izvor financiranja: 3.1.</t>
  </si>
  <si>
    <t>VLASTITI PRIHODI-Pk</t>
  </si>
  <si>
    <t>Izvor financiranja: 4.2</t>
  </si>
  <si>
    <t>PRIHODI ZA POSEBNE NAMJENE</t>
  </si>
  <si>
    <t>Aktivnost A600002</t>
  </si>
  <si>
    <t>Osnovno školstvo</t>
  </si>
  <si>
    <t>Aktivnost A600006</t>
  </si>
  <si>
    <t>DECENTRALIZIRANA SREDSTVA</t>
  </si>
  <si>
    <t>Osnovno školstvo-financiranje iznad minimalnog standarda</t>
  </si>
  <si>
    <t>Izvor financiranja: 5.3</t>
  </si>
  <si>
    <t>POMOĆI-PLAĆE  MZO</t>
  </si>
  <si>
    <t>Izvor financiranja: 6.2</t>
  </si>
  <si>
    <t>DONACIJE</t>
  </si>
  <si>
    <t>Izvor financiranja: 7.2</t>
  </si>
  <si>
    <t>Aktivnost A600011</t>
  </si>
  <si>
    <t>POMOĆNICI U NASTAVI</t>
  </si>
  <si>
    <t>Izvor financiranja: 5.1.</t>
  </si>
  <si>
    <t>POMOĆI BPŽ</t>
  </si>
  <si>
    <t>Aktivnost A600012</t>
  </si>
  <si>
    <t>Aktivnost A600014</t>
  </si>
  <si>
    <t>PROJEKT "ŠKOLSKA SHEMA"</t>
  </si>
  <si>
    <t>Aktivnost A600027</t>
  </si>
  <si>
    <t>PROJEKT "MEDNI DAN"</t>
  </si>
  <si>
    <t>09 OBRAZOVANJE</t>
  </si>
  <si>
    <t>091 Predškolsko i osnovno obrazovanje</t>
  </si>
  <si>
    <t>096 Dodatne usluge u obrazovanju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</si>
  <si>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</si>
  <si>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</si>
  <si>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</si>
  <si>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</si>
  <si>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</si>
  <si>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</si>
  <si>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</si>
  <si>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</si>
  <si>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</si>
  <si>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</si>
  <si>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</si>
  <si>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 xml:space="preserve">Rashodi poslovanja </t>
  </si>
  <si>
    <t>31</t>
  </si>
  <si>
    <t xml:space="preserve">Rashodi za zaposlene </t>
  </si>
  <si>
    <t>312</t>
  </si>
  <si>
    <t>Ostali rashodi za zaposlene</t>
  </si>
  <si>
    <t>3121</t>
  </si>
  <si>
    <t>R2763</t>
  </si>
  <si>
    <t>Ostali rahodi za zaposlene</t>
  </si>
  <si>
    <t>32</t>
  </si>
  <si>
    <t>321</t>
  </si>
  <si>
    <t xml:space="preserve">Naknade troškova zaposlenima 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</si>
  <si>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</si>
  <si>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</si>
  <si>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</si>
  <si>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</si>
  <si>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</si>
  <si>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</si>
  <si>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</si>
  <si>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</si>
  <si>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</si>
  <si>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</t>
  </si>
  <si>
    <t xml:space="preserve">Rashodi za materijal i energiju 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</si>
  <si>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</si>
  <si>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</si>
  <si>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</si>
  <si>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</si>
  <si>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</si>
  <si>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</si>
  <si>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</si>
  <si>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</si>
  <si>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</si>
  <si>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</si>
  <si>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</si>
  <si>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</si>
  <si>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</si>
  <si>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</si>
  <si>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 , radna i zaštitna odjeća i obuća</t>
  </si>
  <si>
    <t>323</t>
  </si>
  <si>
    <t xml:space="preserve">Rashodi za usluge </t>
  </si>
  <si>
    <t>3231</t>
  </si>
  <si>
    <t>R0562</t>
  </si>
  <si>
    <t>Usluge telefona, pošte i prijevoza</t>
  </si>
  <si>
    <t>R0563</t>
  </si>
  <si>
    <t>Usluge prijevoza učenika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</si>
  <si>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</si>
  <si>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</si>
  <si>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</si>
  <si>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</si>
  <si>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</si>
  <si>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</si>
  <si>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</si>
  <si>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</si>
  <si>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</si>
  <si>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</si>
  <si>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</si>
  <si>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</si>
  <si>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</si>
  <si>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</si>
  <si>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</si>
  <si>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</si>
  <si>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</si>
  <si>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</si>
  <si>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</si>
  <si>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</si>
  <si>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</si>
  <si>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</t>
  </si>
  <si>
    <t xml:space="preserve">Naknade troškova osobama izvan radnog odnosa </t>
  </si>
  <si>
    <t>3241</t>
  </si>
  <si>
    <t>R2035</t>
  </si>
  <si>
    <t>Naknade troškova izvan radnog odnosa</t>
  </si>
  <si>
    <t>329</t>
  </si>
  <si>
    <t>Ostali nespomenuti rashodi poslovanja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</si>
  <si>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</si>
  <si>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</si>
  <si>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</si>
  <si>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</si>
  <si>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</si>
  <si>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</si>
  <si>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</si>
  <si>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</si>
  <si>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Članarine</t>
  </si>
  <si>
    <t>3295</t>
  </si>
  <si>
    <t>R2610</t>
  </si>
  <si>
    <t>Pristojbe i naknade</t>
  </si>
  <si>
    <t>3299</t>
  </si>
  <si>
    <t>R0574</t>
  </si>
  <si>
    <t>34</t>
  </si>
  <si>
    <t xml:space="preserve">Financijski rashodi </t>
  </si>
  <si>
    <t>343</t>
  </si>
  <si>
    <t>Ostali financijski rashodi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</si>
  <si>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</si>
  <si>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</si>
  <si>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</si>
  <si>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</si>
  <si>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</si>
  <si>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</si>
  <si>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</si>
  <si>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</si>
  <si>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</si>
  <si>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</si>
  <si>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</si>
  <si>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Naknade troškova zaposlenima</t>
  </si>
  <si>
    <t>R2954</t>
  </si>
  <si>
    <t>R2869</t>
  </si>
  <si>
    <t>R0578</t>
  </si>
  <si>
    <t>R0579</t>
  </si>
  <si>
    <t>R0579-1</t>
  </si>
  <si>
    <t>Službena,radna i zaštitna odjeća i obuća</t>
  </si>
  <si>
    <t>R0580</t>
  </si>
  <si>
    <t>R2422</t>
  </si>
  <si>
    <t>R2161</t>
  </si>
  <si>
    <t>Računalne usluge-usl.razvoja softwera</t>
  </si>
  <si>
    <t>R2034</t>
  </si>
  <si>
    <t>R0581</t>
  </si>
  <si>
    <t>R2034-1</t>
  </si>
  <si>
    <t>OSTALI NESPOMENUTI RASHODI POSLOVANJA</t>
  </si>
  <si>
    <t>Financijski rashodi</t>
  </si>
  <si>
    <t xml:space="preserve">Ostali financijski rashodi </t>
  </si>
  <si>
    <t>R2864</t>
  </si>
  <si>
    <t>4</t>
  </si>
  <si>
    <t xml:space="preserve">Rashodi za nabavu nefinancijske imovine </t>
  </si>
  <si>
    <t>42</t>
  </si>
  <si>
    <t>422</t>
  </si>
  <si>
    <t>Postrojenja i oprema</t>
  </si>
  <si>
    <t>4221</t>
  </si>
  <si>
    <t>R2162</t>
  </si>
  <si>
    <t>Uredski namještaj i oprema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</si>
  <si>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</si>
  <si>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</si>
  <si>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</si>
  <si>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</si>
  <si>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</si>
  <si>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</si>
  <si>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</si>
  <si>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</si>
  <si>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</si>
  <si>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</t>
  </si>
  <si>
    <t xml:space="preserve">Knjige, umjetnička djela i ostale izložbene vrijednosti </t>
  </si>
  <si>
    <t>4241</t>
  </si>
  <si>
    <t>R2033</t>
  </si>
  <si>
    <t>Knjige</t>
  </si>
  <si>
    <t>426</t>
  </si>
  <si>
    <t xml:space="preserve">Nematerijalna proizvedena imovina </t>
  </si>
  <si>
    <t>4262</t>
  </si>
  <si>
    <t>R2870</t>
  </si>
  <si>
    <t>Ulaganja u računalne programe</t>
  </si>
  <si>
    <t>Izvor  4.2. PRIHODI ZA POSEBNE NAMJENE - PK</t>
  </si>
  <si>
    <t>R3713</t>
  </si>
  <si>
    <t>3222</t>
  </si>
  <si>
    <t>R0577</t>
  </si>
  <si>
    <t>Materijal i sirovine</t>
  </si>
  <si>
    <t>R3712</t>
  </si>
  <si>
    <t>R0577-1</t>
  </si>
  <si>
    <t>SITNI INVENTAR I AUTO GUME</t>
  </si>
  <si>
    <t>R3248</t>
  </si>
  <si>
    <t>R3702</t>
  </si>
  <si>
    <t>R3217</t>
  </si>
  <si>
    <t>R2931</t>
  </si>
  <si>
    <t>Naknade troškova osobama izvan radnog odnosa</t>
  </si>
  <si>
    <t>R0582-1</t>
  </si>
  <si>
    <t>PREMIJA OSIGURANJA</t>
  </si>
  <si>
    <t>R2577</t>
  </si>
  <si>
    <t>R0582</t>
  </si>
  <si>
    <t xml:space="preserve">Postrojenja i oprema </t>
  </si>
  <si>
    <t>R4854</t>
  </si>
  <si>
    <t>Uređaji,strojevi i oprema za ostale namjene</t>
  </si>
  <si>
    <t>Izvor  5.3. POMOĆI - PK</t>
  </si>
  <si>
    <t>311</t>
  </si>
  <si>
    <t>Plaće (Bruto) Plaće (Bruto)</t>
  </si>
  <si>
    <t>3111</t>
  </si>
  <si>
    <t>R2413</t>
  </si>
  <si>
    <t>Plaće za redovan rad</t>
  </si>
  <si>
    <t>R2536</t>
  </si>
  <si>
    <t xml:space="preserve">Materijalni rashodi </t>
  </si>
  <si>
    <t>R2650</t>
  </si>
  <si>
    <t>Rashodi za materijal i energiju</t>
  </si>
  <si>
    <t>R2258</t>
  </si>
  <si>
    <t>R2259</t>
  </si>
  <si>
    <t>R2535</t>
  </si>
  <si>
    <t>Službena, radna i zaštitna odjeća i obuća</t>
  </si>
  <si>
    <t>R4605</t>
  </si>
  <si>
    <t>Zakupnine i najamnine</t>
  </si>
  <si>
    <t>R4295</t>
  </si>
  <si>
    <t>R3181</t>
  </si>
  <si>
    <t>Naknade građanima i kućanstvima na temelju osiguranja i druge nagknade</t>
  </si>
  <si>
    <t>Ostale naknade građanima i kućanstvima iz proračuna</t>
  </si>
  <si>
    <t>R4434</t>
  </si>
  <si>
    <t>Naknade građanima i kućanstvima u naravi</t>
  </si>
  <si>
    <t xml:space="preserve">Ostali nespomenuti rashodi poslovanja </t>
  </si>
  <si>
    <t>R2640-1</t>
  </si>
  <si>
    <t>UREDSKA OPREMA I NAMJEŠTAJ</t>
  </si>
  <si>
    <t>R2259-1</t>
  </si>
  <si>
    <t>Izvor  6.2. DONACIJE - PK</t>
  </si>
  <si>
    <t>R2829</t>
  </si>
  <si>
    <t>R0583</t>
  </si>
  <si>
    <t>R3653</t>
  </si>
  <si>
    <t>R3648</t>
  </si>
  <si>
    <t>Materijal  i dijelovi za tekuće i investicijsko održavanje</t>
  </si>
  <si>
    <t>R0584</t>
  </si>
  <si>
    <t>R0585</t>
  </si>
  <si>
    <t>R3649</t>
  </si>
  <si>
    <t>R3654</t>
  </si>
  <si>
    <t>Uredska oprema i namještaj</t>
  </si>
  <si>
    <t>Izvor  7.2. PRIHODI OD PRODAJE NEFINANCIJSKE IMOVINE -PK</t>
  </si>
  <si>
    <t>Rashodi za usluge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</si>
  <si>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</si>
  <si>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</si>
  <si>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</si>
  <si>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</si>
  <si>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</si>
  <si>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 xml:space="preserve">Rashodi za nabavu proizvedene dugotrajne imovine </t>
  </si>
  <si>
    <t>R0587</t>
  </si>
  <si>
    <t>Školska oprema i namještaj</t>
  </si>
  <si>
    <t>45</t>
  </si>
  <si>
    <t>Rashodi za dodatna ulaganja na nefinancijskoj imovini</t>
  </si>
  <si>
    <t>451</t>
  </si>
  <si>
    <t xml:space="preserve">Dodatna ulaganja na građevinskim objektima </t>
  </si>
  <si>
    <t>4511</t>
  </si>
  <si>
    <t>R0588</t>
  </si>
  <si>
    <t>Sanacija školskih građevina</t>
  </si>
  <si>
    <t>Glava 00604 OSTALE JAVNE POTREBE U OBRAZOVANJU,ŠPORTU I KULTURI</t>
  </si>
  <si>
    <t>Aktivnost A600011 Pomoćnici u nastavi</t>
  </si>
  <si>
    <t xml:space="preserve">Plaće (Bruto) </t>
  </si>
  <si>
    <t>R3144</t>
  </si>
  <si>
    <t>R3144-1</t>
  </si>
  <si>
    <t>313</t>
  </si>
  <si>
    <t xml:space="preserve">Doprinosi na plaće 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</si>
  <si>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</si>
  <si>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</si>
  <si>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</si>
  <si>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</si>
  <si>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</si>
  <si>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</si>
  <si>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R3144-2</t>
  </si>
  <si>
    <t>3212</t>
  </si>
  <si>
    <t>R3147</t>
  </si>
  <si>
    <t>Naknade za prijevoz, za rad na terenu iodvojeni život</t>
  </si>
  <si>
    <t>Aktivnost A600014     Projekt "Školska shema"</t>
  </si>
  <si>
    <t>R2258-1</t>
  </si>
  <si>
    <t>Aktivnost A600027     Projekt "Medni dan"</t>
  </si>
  <si>
    <t>Rashodi posovanja</t>
  </si>
  <si>
    <t>R4218</t>
  </si>
  <si>
    <t>Aktivnost A600002            Plaće zaposlenika - Ministarstvo znanosti i obrazovanja</t>
  </si>
  <si>
    <t>R2413-05</t>
  </si>
  <si>
    <t>Plaće za prekovremeni rad</t>
  </si>
  <si>
    <t>R2413-06</t>
  </si>
  <si>
    <t>Plaće za posebne uvjete rada</t>
  </si>
  <si>
    <t xml:space="preserve">Ostali rashodi za zaposlene </t>
  </si>
  <si>
    <t>R2413-01</t>
  </si>
  <si>
    <t>R2413-02</t>
  </si>
  <si>
    <t>R4877</t>
  </si>
  <si>
    <t>R2413-03</t>
  </si>
  <si>
    <t>R2413-04</t>
  </si>
  <si>
    <t>R4875</t>
  </si>
  <si>
    <t>Troškovi sudskih postupaka</t>
  </si>
  <si>
    <t>R4876</t>
  </si>
  <si>
    <t>VRSTA PRIHODA / PRIMITAKA</t>
  </si>
  <si>
    <t>Razdjel 000 PRIHODI</t>
  </si>
  <si>
    <t>Glava 00002 PRIHODI - PK</t>
  </si>
  <si>
    <t>6</t>
  </si>
  <si>
    <t xml:space="preserve">Prihodi poslovanja </t>
  </si>
  <si>
    <t>66</t>
  </si>
  <si>
    <t xml:space="preserve">Prihodi od prodaje proizvoda i robe te pruženih usluga i prihodi od donacija 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</si>
  <si>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</si>
  <si>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</si>
  <si>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</si>
  <si>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</si>
  <si>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</si>
  <si>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</si>
  <si>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</si>
  <si>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</si>
  <si>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</si>
  <si>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</si>
  <si>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P0659</t>
  </si>
  <si>
    <t>Višak prihoda</t>
  </si>
  <si>
    <t>65</t>
  </si>
  <si>
    <t xml:space="preserve">Prihodi od upravnih i administrativnih pristojbi, pristojbi po posebnim propisima i naknada </t>
  </si>
  <si>
    <t>652</t>
  </si>
  <si>
    <t>Prihodi po posebnim propisima</t>
  </si>
  <si>
    <t>6526</t>
  </si>
  <si>
    <t>P0100</t>
  </si>
  <si>
    <t>Ostali nespomenuti prihodi</t>
  </si>
  <si>
    <t>P0660</t>
  </si>
  <si>
    <t>63</t>
  </si>
  <si>
    <t xml:space="preserve">Pomoći iz inozemstva i od subjekata unutar općeg proračuna </t>
  </si>
  <si>
    <t>633</t>
  </si>
  <si>
    <t xml:space="preserve">Pomoći proračunu iz drugih proračuna </t>
  </si>
  <si>
    <t>6331</t>
  </si>
  <si>
    <t>P0232</t>
  </si>
  <si>
    <t>Tekuće pomoći iz proračuna</t>
  </si>
  <si>
    <t>634</t>
  </si>
  <si>
    <t xml:space="preserve">Pomoći od izvanproračunskih korisnika </t>
  </si>
  <si>
    <t>6341</t>
  </si>
  <si>
    <t>P0291</t>
  </si>
  <si>
    <t>Tekuće pomoći od ostalih subjekata unutar općeg proračuna</t>
  </si>
  <si>
    <t>636</t>
  </si>
  <si>
    <t>Pomoći proračunskim korisnicima iz proračuna koji im nije nadležan</t>
  </si>
  <si>
    <t>6361</t>
  </si>
  <si>
    <t>P0232-1</t>
  </si>
  <si>
    <t>Tekuće pomoći proračunskim korisnicima iz proračuna koji imnenadležan</t>
  </si>
  <si>
    <t>P0557</t>
  </si>
  <si>
    <t>Kapitalne pomoći proračunskim korisnicima iz proračuna koji imnenadležan</t>
  </si>
  <si>
    <t>P0661</t>
  </si>
  <si>
    <t xml:space="preserve">Višak prihoda </t>
  </si>
  <si>
    <t>663</t>
  </si>
  <si>
    <t xml:space="preserve">Donacije od pravnih i fizičkih osoba izvan općeg proračuna </t>
  </si>
  <si>
    <t>6631</t>
  </si>
  <si>
    <t>P0170</t>
  </si>
  <si>
    <t>Tekuće donacije</t>
  </si>
  <si>
    <t>7</t>
  </si>
  <si>
    <t xml:space="preserve">Prihodi od prodaje nefinancijske imovine </t>
  </si>
  <si>
    <t>72</t>
  </si>
  <si>
    <t>Prihodi od prodaje proizvedene dugotrajne imovine Prihodi od prodaje proizvedene dugotrajne imovine</t>
  </si>
  <si>
    <t>721</t>
  </si>
  <si>
    <t xml:space="preserve">Prihodi od prodaje građevinskih objekata </t>
  </si>
  <si>
    <t>7211</t>
  </si>
  <si>
    <t>P0176</t>
  </si>
  <si>
    <t>Stambeni objekti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</si>
  <si>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</si>
  <si>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</si>
  <si>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</si>
  <si>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</si>
  <si>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</si>
  <si>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</si>
  <si>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>P0232-01</t>
  </si>
  <si>
    <t>Plaće (Bruto)</t>
  </si>
  <si>
    <t>R4953</t>
  </si>
  <si>
    <t>R4969</t>
  </si>
  <si>
    <t>R4970</t>
  </si>
  <si>
    <t>R4949</t>
  </si>
  <si>
    <t>P0767</t>
  </si>
  <si>
    <t>Kapitalne donacije</t>
  </si>
  <si>
    <t>Naknade građanima i kućanstvima na temelju osiguranja i druge naknade</t>
  </si>
  <si>
    <t>Izvršenje 2022.*</t>
  </si>
  <si>
    <t>Plan 2023.</t>
  </si>
  <si>
    <t>Proračun za 2024.</t>
  </si>
  <si>
    <t>Projekcija proračuna
za 2025.</t>
  </si>
  <si>
    <t>Projekcija proračuna
za 2026.</t>
  </si>
  <si>
    <t>EUR</t>
  </si>
  <si>
    <t>D) VIŠEGODIŠNJI PLAN URAVNOTEŽENJA</t>
  </si>
  <si>
    <t>PRIJENOS VIŠKA / MANJKA IZ PRETHODNE(IH) GODINE</t>
  </si>
  <si>
    <t>VIŠAK / MANJAK TEKUĆE GODINE</t>
  </si>
  <si>
    <t>PRIJENOS VIŠKA / MANJKA U SLJEDEĆE RAZDOBLJE</t>
  </si>
  <si>
    <t>* Napomena: Iznosi u stupcima Izvršenje 2022. preračunavaju se iz kuna u eure prema fiksnom tečaju konverzije (1 EUR=7,53450 kuna) i po pravilima za preračunavanje i zaokruživanje.</t>
  </si>
  <si>
    <t>C) PRENESENI VIŠAK ILI PRENESENI MANJAK</t>
  </si>
  <si>
    <t>2024.</t>
  </si>
  <si>
    <t>IZVRŠENJE 2022</t>
  </si>
  <si>
    <t>PLAN 2023</t>
  </si>
  <si>
    <t>PLAN ZA 2024</t>
  </si>
  <si>
    <t>PROJEKCIJA PLANA 2026</t>
  </si>
  <si>
    <t>Izvršenje 2022.</t>
  </si>
  <si>
    <t>Plan za 2024.</t>
  </si>
  <si>
    <t>Projekcija 
za 2026.</t>
  </si>
  <si>
    <t>B. RAČUN FINANCIRANJA PREMA EKONOMSKOJ KLASIFIKACIJI</t>
  </si>
  <si>
    <t>PRIMICI UKUPNO</t>
  </si>
  <si>
    <t>IZDACI UKUPNO</t>
  </si>
  <si>
    <t>B. RAČUN FINANCIRANJA PREMA IZVORIMA FINANCIRANJA</t>
  </si>
  <si>
    <t>Brojčana oznaka i naziv</t>
  </si>
  <si>
    <t>8 Namjenski primici od zaduživanja</t>
  </si>
  <si>
    <t xml:space="preserve">  81 Namjenski primici od zaduživanja</t>
  </si>
  <si>
    <t>1 Opći prihodi i primici</t>
  </si>
  <si>
    <t xml:space="preserve">  11 Opći prihodi i primici</t>
  </si>
  <si>
    <t>3 Vlastiti prihodi</t>
  </si>
  <si>
    <t xml:space="preserve">  31 Vlastiti prihodi</t>
  </si>
  <si>
    <t>Ostali rashodi</t>
  </si>
  <si>
    <t>Tekuće donacije u naravi</t>
  </si>
  <si>
    <t>R5056</t>
  </si>
  <si>
    <t>R5062</t>
  </si>
  <si>
    <t>Aktivnost A600031 Prehrana za učenike osnovnih škola</t>
  </si>
  <si>
    <t>Izvor  5.3. POMOĆI - BPŽ</t>
  </si>
  <si>
    <t>R5021</t>
  </si>
  <si>
    <t>R5005</t>
  </si>
  <si>
    <t>Aktivnost A600031</t>
  </si>
  <si>
    <t>PREHRANA ZA UČENIKE OSNOVNIH ŠKOLA</t>
  </si>
  <si>
    <t>Izvor financiranja: 5.3.</t>
  </si>
  <si>
    <t>Osiguranje školske prehrane za djecu u riziku od siromaštva</t>
  </si>
  <si>
    <t>Izvor  5.3. MZO</t>
  </si>
  <si>
    <t>Izvor  5.1. DECENTRALIZIRANA SREDSTVA</t>
  </si>
  <si>
    <t>FINANCIJSKI PLAN OSNOVNE ŠKOLE IVANA GORANA KOVAČIĆA, STARO PETROVO SELO
ZA 2024. I PROJEKCIJA ZA 2025. I 2026. GODINU</t>
  </si>
  <si>
    <t>FINANCIJSKI PLAN OSNOVNE ŠKOLE IVANA GORANA KOVAČIĆA, STARO PETROVO SELO 
ZA 2024. I PROJEKCIJA ZA 2025. I 2026. GODINU</t>
  </si>
  <si>
    <t>PLAN 2024.</t>
  </si>
  <si>
    <t>R5312</t>
  </si>
  <si>
    <t>R5313</t>
  </si>
  <si>
    <t>R5314</t>
  </si>
  <si>
    <t>R5315</t>
  </si>
  <si>
    <t>R5315-01</t>
  </si>
  <si>
    <t>Aktivnost A600018 S osmjehom u školu 6</t>
  </si>
  <si>
    <t>Aktivnost A600018</t>
  </si>
  <si>
    <t>S OSMJEHOM U ŠKOLU 6</t>
  </si>
</sst>
</file>

<file path=xl/styles.xml><?xml version="1.0" encoding="utf-8"?>
<styleSheet xmlns="http://schemas.openxmlformats.org/spreadsheetml/2006/main">
  <numFmts count="1">
    <numFmt numFmtId="164" formatCode="[$-1041A]#,##0.00;\-\ #,##0.00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indexed="10"/>
      <name val="Arial"/>
      <family val="2"/>
      <charset val="238"/>
    </font>
    <font>
      <b/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16"/>
      <name val="Arial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9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7" fillId="0" borderId="5" xfId="0" applyFont="1" applyBorder="1" applyAlignment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/>
    <xf numFmtId="0" fontId="19" fillId="0" borderId="3" xfId="0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vertical="center"/>
    </xf>
    <xf numFmtId="4" fontId="20" fillId="5" borderId="9" xfId="0" applyNumberFormat="1" applyFont="1" applyFill="1" applyBorder="1" applyAlignment="1">
      <alignment horizontal="right" vertical="center" wrapText="1"/>
    </xf>
    <xf numFmtId="4" fontId="20" fillId="5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21" fillId="0" borderId="0" xfId="0" applyFont="1" applyBorder="1"/>
    <xf numFmtId="0" fontId="21" fillId="0" borderId="11" xfId="0" applyFont="1" applyFill="1" applyBorder="1" applyAlignment="1" applyProtection="1">
      <alignment horizontal="center" vertical="center" wrapText="1" readingOrder="1"/>
      <protection locked="0"/>
    </xf>
    <xf numFmtId="0" fontId="21" fillId="0" borderId="12" xfId="0" applyFont="1" applyFill="1" applyBorder="1" applyAlignment="1">
      <alignment horizontal="left" vertical="center" wrapText="1" readingOrder="1"/>
    </xf>
    <xf numFmtId="0" fontId="21" fillId="0" borderId="0" xfId="0" applyFont="1" applyBorder="1" applyAlignment="1">
      <alignment horizontal="left" vertical="center" readingOrder="1"/>
    </xf>
    <xf numFmtId="0" fontId="21" fillId="0" borderId="11" xfId="0" applyFont="1" applyBorder="1" applyAlignment="1">
      <alignment horizontal="center" vertical="center" readingOrder="1"/>
    </xf>
    <xf numFmtId="0" fontId="21" fillId="0" borderId="12" xfId="0" applyFont="1" applyBorder="1" applyAlignment="1">
      <alignment horizontal="left" vertical="center" wrapText="1" readingOrder="1"/>
    </xf>
    <xf numFmtId="0" fontId="22" fillId="0" borderId="11" xfId="0" applyNumberFormat="1" applyFont="1" applyFill="1" applyBorder="1" applyAlignment="1" applyProtection="1">
      <alignment horizontal="center" vertical="center" readingOrder="1"/>
    </xf>
    <xf numFmtId="0" fontId="22" fillId="0" borderId="12" xfId="0" applyNumberFormat="1" applyFont="1" applyFill="1" applyBorder="1" applyAlignment="1" applyProtection="1">
      <alignment horizontal="left" vertical="center" wrapText="1" readingOrder="1"/>
    </xf>
    <xf numFmtId="0" fontId="22" fillId="0" borderId="0" xfId="0" applyNumberFormat="1" applyFont="1" applyFill="1" applyBorder="1" applyAlignment="1" applyProtection="1">
      <alignment horizontal="left" vertical="center" readingOrder="1"/>
    </xf>
    <xf numFmtId="0" fontId="20" fillId="5" borderId="11" xfId="0" applyNumberFormat="1" applyFont="1" applyFill="1" applyBorder="1" applyAlignment="1" applyProtection="1">
      <alignment horizontal="center" vertical="center"/>
    </xf>
    <xf numFmtId="0" fontId="20" fillId="5" borderId="12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11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0" fillId="6" borderId="11" xfId="0" applyNumberFormat="1" applyFont="1" applyFill="1" applyBorder="1" applyAlignment="1" applyProtection="1">
      <alignment horizontal="center" vertical="center"/>
    </xf>
    <xf numFmtId="0" fontId="20" fillId="6" borderId="12" xfId="0" applyNumberFormat="1" applyFont="1" applyFill="1" applyBorder="1" applyAlignment="1" applyProtection="1">
      <alignment vertical="center"/>
    </xf>
    <xf numFmtId="4" fontId="20" fillId="6" borderId="12" xfId="0" applyNumberFormat="1" applyFont="1" applyFill="1" applyBorder="1" applyAlignment="1" applyProtection="1">
      <alignment horizontal="right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0" fillId="6" borderId="14" xfId="0" applyNumberFormat="1" applyFont="1" applyFill="1" applyBorder="1" applyAlignment="1" applyProtection="1">
      <alignment horizontal="center" vertical="center"/>
    </xf>
    <xf numFmtId="0" fontId="20" fillId="6" borderId="15" xfId="0" applyNumberFormat="1" applyFont="1" applyFill="1" applyBorder="1" applyAlignment="1" applyProtection="1">
      <alignment vertical="center"/>
    </xf>
    <xf numFmtId="4" fontId="20" fillId="6" borderId="15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>
      <alignment vertical="center" wrapText="1"/>
    </xf>
    <xf numFmtId="4" fontId="20" fillId="5" borderId="0" xfId="0" applyNumberFormat="1" applyFont="1" applyFill="1" applyBorder="1" applyAlignment="1" applyProtection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 wrapText="1"/>
    </xf>
    <xf numFmtId="0" fontId="20" fillId="6" borderId="1" xfId="0" applyNumberFormat="1" applyFont="1" applyFill="1" applyBorder="1" applyAlignment="1" applyProtection="1">
      <alignment horizontal="center" vertical="center"/>
    </xf>
    <xf numFmtId="0" fontId="20" fillId="6" borderId="2" xfId="0" applyNumberFormat="1" applyFont="1" applyFill="1" applyBorder="1" applyAlignment="1" applyProtection="1">
      <alignment vertical="center" wrapText="1"/>
    </xf>
    <xf numFmtId="4" fontId="20" fillId="6" borderId="2" xfId="0" applyNumberFormat="1" applyFont="1" applyFill="1" applyBorder="1" applyAlignment="1" applyProtection="1">
      <alignment vertical="center"/>
    </xf>
    <xf numFmtId="4" fontId="20" fillId="6" borderId="4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26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horizontal="left" vertical="top" wrapText="1" readingOrder="1"/>
      <protection locked="0"/>
    </xf>
    <xf numFmtId="164" fontId="27" fillId="0" borderId="0" xfId="0" applyNumberFormat="1" applyFont="1" applyAlignment="1" applyProtection="1">
      <alignment vertical="top" wrapText="1" readingOrder="1"/>
      <protection locked="0"/>
    </xf>
    <xf numFmtId="4" fontId="19" fillId="0" borderId="0" xfId="0" applyNumberFormat="1" applyFont="1"/>
    <xf numFmtId="0" fontId="26" fillId="0" borderId="0" xfId="0" applyFont="1" applyAlignment="1" applyProtection="1">
      <alignment horizontal="left" vertical="top" wrapText="1" readingOrder="1"/>
      <protection locked="0"/>
    </xf>
    <xf numFmtId="4" fontId="21" fillId="0" borderId="0" xfId="0" applyNumberFormat="1" applyFont="1"/>
    <xf numFmtId="164" fontId="26" fillId="0" borderId="0" xfId="0" applyNumberFormat="1" applyFont="1" applyAlignment="1" applyProtection="1">
      <alignment vertical="top" wrapText="1" readingOrder="1"/>
      <protection locked="0"/>
    </xf>
    <xf numFmtId="0" fontId="21" fillId="13" borderId="0" xfId="0" applyFont="1" applyFill="1" applyAlignment="1" applyProtection="1">
      <alignment horizontal="left" vertical="top" wrapText="1" readingOrder="1"/>
      <protection locked="0"/>
    </xf>
    <xf numFmtId="0" fontId="21" fillId="13" borderId="0" xfId="0" applyFont="1" applyFill="1" applyAlignment="1" applyProtection="1">
      <alignment vertical="top" wrapText="1" readingOrder="1"/>
      <protection locked="0"/>
    </xf>
    <xf numFmtId="164" fontId="21" fillId="13" borderId="0" xfId="0" applyNumberFormat="1" applyFont="1" applyFill="1" applyAlignment="1" applyProtection="1">
      <alignment vertical="top" wrapText="1" readingOrder="1"/>
      <protection locked="0"/>
    </xf>
    <xf numFmtId="0" fontId="9" fillId="2" borderId="0" xfId="0" applyFont="1" applyFill="1"/>
    <xf numFmtId="4" fontId="21" fillId="2" borderId="0" xfId="0" applyNumberFormat="1" applyFont="1" applyFill="1"/>
    <xf numFmtId="0" fontId="19" fillId="13" borderId="0" xfId="0" applyFont="1" applyFill="1" applyAlignment="1" applyProtection="1">
      <alignment horizontal="left" vertical="top" wrapText="1" readingOrder="1"/>
      <protection locked="0"/>
    </xf>
    <xf numFmtId="0" fontId="19" fillId="13" borderId="0" xfId="0" applyFont="1" applyFill="1" applyAlignment="1" applyProtection="1">
      <alignment vertical="top" wrapText="1" readingOrder="1"/>
      <protection locked="0"/>
    </xf>
    <xf numFmtId="4" fontId="19" fillId="2" borderId="0" xfId="0" applyNumberFormat="1" applyFont="1" applyFill="1"/>
    <xf numFmtId="164" fontId="26" fillId="12" borderId="0" xfId="0" applyNumberFormat="1" applyFont="1" applyFill="1" applyAlignment="1" applyProtection="1">
      <alignment vertical="top" wrapText="1" readingOrder="1"/>
      <protection locked="0"/>
    </xf>
    <xf numFmtId="164" fontId="19" fillId="13" borderId="0" xfId="0" applyNumberFormat="1" applyFont="1" applyFill="1" applyAlignment="1" applyProtection="1">
      <alignment vertical="top" wrapText="1" readingOrder="1"/>
      <protection locked="0"/>
    </xf>
    <xf numFmtId="0" fontId="19" fillId="0" borderId="0" xfId="0" applyFont="1" applyAlignment="1">
      <alignment readingOrder="1"/>
    </xf>
    <xf numFmtId="164" fontId="20" fillId="11" borderId="0" xfId="0" applyNumberFormat="1" applyFont="1" applyFill="1" applyAlignment="1" applyProtection="1">
      <alignment vertical="top" wrapText="1" readingOrder="1"/>
      <protection locked="0"/>
    </xf>
    <xf numFmtId="164" fontId="25" fillId="7" borderId="0" xfId="0" applyNumberFormat="1" applyFont="1" applyFill="1" applyAlignment="1" applyProtection="1">
      <alignment vertical="top" wrapText="1" readingOrder="1"/>
      <protection locked="0"/>
    </xf>
    <xf numFmtId="0" fontId="21" fillId="0" borderId="0" xfId="1" applyFont="1" applyFill="1" applyBorder="1" applyAlignment="1">
      <alignment horizontal="left" wrapText="1"/>
    </xf>
    <xf numFmtId="0" fontId="19" fillId="0" borderId="0" xfId="1" applyFont="1" applyFill="1" applyBorder="1" applyAlignment="1">
      <alignment horizontal="left" wrapText="1"/>
    </xf>
    <xf numFmtId="0" fontId="18" fillId="14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14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29" fillId="0" borderId="12" xfId="0" applyNumberFormat="1" applyFont="1" applyBorder="1" applyAlignment="1">
      <alignment horizontal="right"/>
    </xf>
    <xf numFmtId="4" fontId="29" fillId="0" borderId="13" xfId="0" applyNumberFormat="1" applyFont="1" applyBorder="1" applyAlignment="1">
      <alignment horizontal="right"/>
    </xf>
    <xf numFmtId="4" fontId="29" fillId="0" borderId="12" xfId="0" applyNumberFormat="1" applyFont="1" applyBorder="1" applyAlignment="1">
      <alignment horizontal="right" vertical="center" readingOrder="1"/>
    </xf>
    <xf numFmtId="4" fontId="30" fillId="0" borderId="12" xfId="0" applyNumberFormat="1" applyFont="1" applyFill="1" applyBorder="1" applyAlignment="1" applyProtection="1">
      <alignment horizontal="right" vertical="center" wrapText="1" readingOrder="1"/>
    </xf>
    <xf numFmtId="4" fontId="31" fillId="5" borderId="12" xfId="0" applyNumberFormat="1" applyFont="1" applyFill="1" applyBorder="1" applyAlignment="1" applyProtection="1">
      <alignment horizontal="right" vertical="center" wrapText="1"/>
    </xf>
    <xf numFmtId="4" fontId="31" fillId="5" borderId="13" xfId="0" applyNumberFormat="1" applyFont="1" applyFill="1" applyBorder="1" applyAlignment="1" applyProtection="1">
      <alignment horizontal="right"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</xf>
    <xf numFmtId="4" fontId="30" fillId="0" borderId="13" xfId="0" applyNumberFormat="1" applyFont="1" applyFill="1" applyBorder="1" applyAlignment="1" applyProtection="1">
      <alignment horizontal="right" vertical="center" wrapText="1"/>
    </xf>
    <xf numFmtId="4" fontId="31" fillId="6" borderId="12" xfId="0" applyNumberFormat="1" applyFont="1" applyFill="1" applyBorder="1" applyAlignment="1" applyProtection="1">
      <alignment horizontal="right" vertical="center"/>
    </xf>
    <xf numFmtId="4" fontId="32" fillId="0" borderId="12" xfId="0" applyNumberFormat="1" applyFont="1" applyFill="1" applyBorder="1" applyAlignment="1" applyProtection="1">
      <alignment horizontal="right" vertical="center"/>
    </xf>
    <xf numFmtId="4" fontId="32" fillId="0" borderId="13" xfId="0" applyNumberFormat="1" applyFont="1" applyFill="1" applyBorder="1" applyAlignment="1" applyProtection="1">
      <alignment horizontal="right" vertical="center"/>
    </xf>
    <xf numFmtId="4" fontId="31" fillId="5" borderId="13" xfId="0" applyNumberFormat="1" applyFont="1" applyFill="1" applyBorder="1" applyAlignment="1">
      <alignment horizontal="right" vertical="center" wrapText="1"/>
    </xf>
    <xf numFmtId="4" fontId="29" fillId="0" borderId="12" xfId="0" applyNumberFormat="1" applyFont="1" applyBorder="1" applyAlignment="1">
      <alignment horizontal="right" vertical="center"/>
    </xf>
    <xf numFmtId="4" fontId="29" fillId="0" borderId="13" xfId="0" applyNumberFormat="1" applyFont="1" applyBorder="1" applyAlignment="1">
      <alignment horizontal="right" vertical="center"/>
    </xf>
    <xf numFmtId="4" fontId="31" fillId="6" borderId="15" xfId="0" applyNumberFormat="1" applyFont="1" applyFill="1" applyBorder="1" applyAlignment="1" applyProtection="1">
      <alignment horizontal="right" vertical="center"/>
    </xf>
    <xf numFmtId="0" fontId="33" fillId="0" borderId="0" xfId="0" applyFont="1"/>
    <xf numFmtId="4" fontId="29" fillId="0" borderId="12" xfId="0" applyNumberFormat="1" applyFont="1" applyBorder="1" applyAlignment="1">
      <alignment horizontal="right" readingOrder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Fill="1" applyBorder="1" applyAlignment="1" applyProtection="1">
      <alignment horizontal="left"/>
    </xf>
    <xf numFmtId="4" fontId="2" fillId="0" borderId="0" xfId="0" quotePrefix="1" applyNumberFormat="1" applyFont="1" applyFill="1" applyBorder="1" applyAlignment="1" applyProtection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6" fillId="0" borderId="0" xfId="0" applyFont="1" applyAlignment="1" applyProtection="1">
      <alignment vertical="top" wrapText="1" readingOrder="1"/>
      <protection locked="0"/>
    </xf>
    <xf numFmtId="0" fontId="18" fillId="14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26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34" fillId="0" borderId="0" xfId="0" quotePrefix="1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164" fontId="26" fillId="0" borderId="0" xfId="0" applyNumberFormat="1" applyFont="1" applyAlignment="1" applyProtection="1">
      <alignment vertical="top" wrapText="1" readingOrder="1"/>
      <protection locked="0"/>
    </xf>
    <xf numFmtId="0" fontId="23" fillId="0" borderId="16" xfId="0" applyFont="1" applyBorder="1" applyAlignment="1" applyProtection="1">
      <alignment horizontal="right" vertical="top" wrapText="1" readingOrder="1"/>
      <protection locked="0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14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164" fontId="26" fillId="0" borderId="0" xfId="0" applyNumberFormat="1" applyFont="1" applyAlignment="1" applyProtection="1">
      <alignment vertical="top" wrapText="1" readingOrder="1"/>
      <protection locked="0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4" fontId="11" fillId="0" borderId="1" xfId="0" quotePrefix="1" applyNumberFormat="1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>
      <alignment wrapText="1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4" fontId="11" fillId="0" borderId="2" xfId="0" applyNumberFormat="1" applyFont="1" applyFill="1" applyBorder="1" applyAlignment="1" applyProtection="1">
      <alignment horizontal="left" vertical="center" wrapText="1"/>
    </xf>
    <xf numFmtId="4" fontId="11" fillId="0" borderId="4" xfId="0" applyNumberFormat="1" applyFont="1" applyFill="1" applyBorder="1" applyAlignment="1" applyProtection="1">
      <alignment horizontal="left" vertical="center" wrapText="1"/>
    </xf>
    <xf numFmtId="4" fontId="11" fillId="3" borderId="1" xfId="0" quotePrefix="1" applyNumberFormat="1" applyFont="1" applyFill="1" applyBorder="1" applyAlignment="1" applyProtection="1">
      <alignment horizontal="left" vertical="center" wrapText="1"/>
    </xf>
    <xf numFmtId="4" fontId="9" fillId="3" borderId="2" xfId="0" applyNumberFormat="1" applyFont="1" applyFill="1" applyBorder="1" applyAlignment="1" applyProtection="1">
      <alignment vertical="center" wrapText="1"/>
    </xf>
    <xf numFmtId="4" fontId="11" fillId="0" borderId="1" xfId="0" quotePrefix="1" applyNumberFormat="1" applyFont="1" applyBorder="1" applyAlignment="1">
      <alignment horizontal="left" vertical="center"/>
    </xf>
    <xf numFmtId="4" fontId="9" fillId="0" borderId="2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left" vertical="center" wrapText="1"/>
    </xf>
    <xf numFmtId="4" fontId="6" fillId="4" borderId="2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left" vertical="center" wrapText="1"/>
    </xf>
    <xf numFmtId="4" fontId="6" fillId="3" borderId="2" xfId="0" applyNumberFormat="1" applyFont="1" applyFill="1" applyBorder="1" applyAlignment="1" applyProtection="1">
      <alignment horizontal="left" vertical="center" wrapText="1"/>
    </xf>
    <xf numFmtId="4" fontId="6" fillId="3" borderId="4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" fontId="11" fillId="3" borderId="1" xfId="0" applyNumberFormat="1" applyFont="1" applyFill="1" applyBorder="1" applyAlignment="1" applyProtection="1">
      <alignment horizontal="left" vertical="center" wrapText="1"/>
    </xf>
    <xf numFmtId="4" fontId="9" fillId="3" borderId="2" xfId="0" applyNumberFormat="1" applyFont="1" applyFill="1" applyBorder="1" applyAlignment="1" applyProtection="1">
      <alignment vertical="center"/>
    </xf>
    <xf numFmtId="4" fontId="11" fillId="0" borderId="1" xfId="0" quotePrefix="1" applyNumberFormat="1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14" borderId="1" xfId="0" applyNumberFormat="1" applyFont="1" applyFill="1" applyBorder="1" applyAlignment="1" applyProtection="1">
      <alignment horizontal="left" vertical="center" wrapText="1"/>
    </xf>
    <xf numFmtId="0" fontId="18" fillId="14" borderId="2" xfId="0" applyNumberFormat="1" applyFont="1" applyFill="1" applyBorder="1" applyAlignment="1" applyProtection="1">
      <alignment horizontal="left" vertical="center" wrapText="1"/>
    </xf>
    <xf numFmtId="0" fontId="18" fillId="14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164" fontId="26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/>
    <xf numFmtId="0" fontId="25" fillId="10" borderId="0" xfId="0" applyFont="1" applyFill="1" applyAlignment="1" applyProtection="1">
      <alignment vertical="top" wrapText="1" readingOrder="1"/>
      <protection locked="0"/>
    </xf>
    <xf numFmtId="164" fontId="25" fillId="10" borderId="0" xfId="0" applyNumberFormat="1" applyFont="1" applyFill="1" applyAlignment="1" applyProtection="1">
      <alignment vertical="top" wrapText="1" readingOrder="1"/>
      <protection locked="0"/>
    </xf>
    <xf numFmtId="0" fontId="20" fillId="11" borderId="0" xfId="0" applyFont="1" applyFill="1" applyAlignment="1" applyProtection="1">
      <alignment vertical="top" wrapText="1" readingOrder="1"/>
      <protection locked="0"/>
    </xf>
    <xf numFmtId="164" fontId="20" fillId="11" borderId="0" xfId="0" applyNumberFormat="1" applyFont="1" applyFill="1" applyAlignment="1" applyProtection="1">
      <alignment vertical="top" wrapText="1" readingOrder="1"/>
      <protection locked="0"/>
    </xf>
    <xf numFmtId="0" fontId="26" fillId="12" borderId="0" xfId="0" applyFont="1" applyFill="1" applyAlignment="1" applyProtection="1">
      <alignment vertical="top" wrapText="1" readingOrder="1"/>
      <protection locked="0"/>
    </xf>
    <xf numFmtId="164" fontId="26" fillId="12" borderId="0" xfId="0" applyNumberFormat="1" applyFont="1" applyFill="1" applyAlignment="1" applyProtection="1">
      <alignment vertical="top" wrapText="1" readingOrder="1"/>
      <protection locked="0"/>
    </xf>
    <xf numFmtId="0" fontId="21" fillId="13" borderId="0" xfId="0" applyFont="1" applyFill="1" applyAlignment="1" applyProtection="1">
      <alignment vertical="top" wrapText="1" readingOrder="1"/>
      <protection locked="0"/>
    </xf>
    <xf numFmtId="0" fontId="20" fillId="9" borderId="0" xfId="0" applyFont="1" applyFill="1" applyAlignment="1" applyProtection="1">
      <alignment vertical="top" wrapText="1" readingOrder="1"/>
      <protection locked="0"/>
    </xf>
    <xf numFmtId="0" fontId="24" fillId="0" borderId="0" xfId="0" applyFont="1"/>
    <xf numFmtId="164" fontId="20" fillId="9" borderId="0" xfId="0" applyNumberFormat="1" applyFont="1" applyFill="1" applyAlignment="1" applyProtection="1">
      <alignment vertical="top" wrapText="1" readingOrder="1"/>
      <protection locked="0"/>
    </xf>
    <xf numFmtId="164" fontId="25" fillId="11" borderId="0" xfId="0" applyNumberFormat="1" applyFont="1" applyFill="1" applyAlignment="1" applyProtection="1">
      <alignment vertical="top" wrapText="1" readingOrder="1"/>
      <protection locked="0"/>
    </xf>
    <xf numFmtId="0" fontId="19" fillId="13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 vertical="top" wrapText="1" readingOrder="1"/>
    </xf>
    <xf numFmtId="0" fontId="0" fillId="0" borderId="0" xfId="0" applyAlignment="1">
      <alignment readingOrder="1"/>
    </xf>
    <xf numFmtId="0" fontId="9" fillId="0" borderId="0" xfId="0" applyFont="1" applyAlignment="1">
      <alignment readingOrder="1"/>
    </xf>
    <xf numFmtId="0" fontId="1" fillId="0" borderId="0" xfId="0" applyFont="1"/>
    <xf numFmtId="0" fontId="0" fillId="0" borderId="0" xfId="0" applyFont="1"/>
    <xf numFmtId="0" fontId="11" fillId="0" borderId="0" xfId="0" applyFont="1"/>
    <xf numFmtId="4" fontId="21" fillId="0" borderId="0" xfId="0" applyNumberFormat="1" applyFont="1" applyAlignment="1"/>
    <xf numFmtId="0" fontId="28" fillId="0" borderId="0" xfId="0" applyFont="1" applyAlignment="1" applyProtection="1">
      <alignment vertical="top" wrapText="1" readingOrder="1"/>
      <protection locked="0"/>
    </xf>
    <xf numFmtId="164" fontId="28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Font="1" applyAlignment="1"/>
    <xf numFmtId="0" fontId="25" fillId="8" borderId="0" xfId="0" applyFont="1" applyFill="1" applyAlignment="1" applyProtection="1">
      <alignment vertical="top" wrapText="1" readingOrder="1"/>
      <protection locked="0"/>
    </xf>
    <xf numFmtId="164" fontId="25" fillId="8" borderId="0" xfId="0" applyNumberFormat="1" applyFont="1" applyFill="1" applyAlignment="1" applyProtection="1">
      <alignment vertical="top" wrapText="1" readingOrder="1"/>
      <protection locked="0"/>
    </xf>
    <xf numFmtId="0" fontId="23" fillId="0" borderId="16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 horizontal="right" vertical="top" wrapText="1" readingOrder="1"/>
      <protection locked="0"/>
    </xf>
    <xf numFmtId="0" fontId="25" fillId="7" borderId="0" xfId="0" applyFont="1" applyFill="1" applyAlignment="1" applyProtection="1">
      <alignment vertical="top" wrapText="1" readingOrder="1"/>
      <protection locked="0"/>
    </xf>
    <xf numFmtId="164" fontId="25" fillId="7" borderId="0" xfId="0" applyNumberFormat="1" applyFont="1" applyFill="1" applyAlignment="1" applyProtection="1">
      <alignment vertical="top" wrapText="1" readingOrder="1"/>
      <protection locked="0"/>
    </xf>
    <xf numFmtId="0" fontId="25" fillId="7" borderId="17" xfId="0" applyFont="1" applyFill="1" applyBorder="1" applyAlignment="1" applyProtection="1">
      <alignment vertical="top" wrapText="1" readingOrder="1"/>
      <protection locked="0"/>
    </xf>
  </cellXfs>
  <cellStyles count="2">
    <cellStyle name="Obično" xfId="0" builtinId="0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16" zoomScale="120" zoomScaleNormal="120" workbookViewId="0">
      <selection activeCell="F4" sqref="F4"/>
    </sheetView>
  </sheetViews>
  <sheetFormatPr defaultRowHeight="15"/>
  <cols>
    <col min="5" max="10" width="25.28515625" customWidth="1"/>
  </cols>
  <sheetData>
    <row r="1" spans="1:10" ht="42" customHeight="1">
      <c r="A1" s="207" t="s">
        <v>483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207" t="s">
        <v>28</v>
      </c>
      <c r="B3" s="207"/>
      <c r="C3" s="207"/>
      <c r="D3" s="207"/>
      <c r="E3" s="207"/>
      <c r="F3" s="207"/>
      <c r="G3" s="207"/>
      <c r="H3" s="207"/>
      <c r="I3" s="227"/>
      <c r="J3" s="227"/>
    </row>
    <row r="4" spans="1:10" ht="18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>
      <c r="A5" s="207" t="s">
        <v>36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ht="18">
      <c r="A6" s="1"/>
      <c r="B6" s="2"/>
      <c r="C6" s="2"/>
      <c r="D6" s="2"/>
      <c r="E6" s="6"/>
      <c r="F6" s="7"/>
      <c r="G6" s="7"/>
      <c r="H6" s="7"/>
      <c r="I6" s="7"/>
      <c r="J6" s="33" t="s">
        <v>443</v>
      </c>
    </row>
    <row r="7" spans="1:10" ht="25.5">
      <c r="A7" s="29"/>
      <c r="B7" s="30"/>
      <c r="C7" s="30"/>
      <c r="D7" s="31"/>
      <c r="E7" s="32"/>
      <c r="F7" s="3" t="s">
        <v>438</v>
      </c>
      <c r="G7" s="3" t="s">
        <v>439</v>
      </c>
      <c r="H7" s="3" t="s">
        <v>440</v>
      </c>
      <c r="I7" s="3" t="s">
        <v>441</v>
      </c>
      <c r="J7" s="3" t="s">
        <v>442</v>
      </c>
    </row>
    <row r="8" spans="1:10">
      <c r="A8" s="228" t="s">
        <v>0</v>
      </c>
      <c r="B8" s="215"/>
      <c r="C8" s="215"/>
      <c r="D8" s="215"/>
      <c r="E8" s="229"/>
      <c r="F8" s="140">
        <f>SUM(F9)</f>
        <v>980358.22000000009</v>
      </c>
      <c r="G8" s="140">
        <f t="shared" ref="G8:J8" si="0">SUM(G9)</f>
        <v>997499.48</v>
      </c>
      <c r="H8" s="140">
        <f t="shared" si="0"/>
        <v>1270409</v>
      </c>
      <c r="I8" s="140">
        <f t="shared" si="0"/>
        <v>1271609</v>
      </c>
      <c r="J8" s="140">
        <f t="shared" si="0"/>
        <v>1271609</v>
      </c>
    </row>
    <row r="9" spans="1:10">
      <c r="A9" s="211" t="s">
        <v>1</v>
      </c>
      <c r="B9" s="206"/>
      <c r="C9" s="206"/>
      <c r="D9" s="206"/>
      <c r="E9" s="217"/>
      <c r="F9" s="141">
        <f>SUM(' Račun prihoda i rashoda'!J9)</f>
        <v>980358.22000000009</v>
      </c>
      <c r="G9" s="141">
        <f>SUM(' Račun prihoda i rashoda'!K9)</f>
        <v>997499.48</v>
      </c>
      <c r="H9" s="141">
        <f>SUM(' Račun prihoda i rashoda'!L9)</f>
        <v>1270409</v>
      </c>
      <c r="I9" s="141">
        <f>SUM(' Račun prihoda i rashoda'!M9)</f>
        <v>1271609</v>
      </c>
      <c r="J9" s="141">
        <f>SUM(' Račun prihoda i rashoda'!N9)</f>
        <v>1271609</v>
      </c>
    </row>
    <row r="10" spans="1:10">
      <c r="A10" s="230" t="s">
        <v>2</v>
      </c>
      <c r="B10" s="217"/>
      <c r="C10" s="217"/>
      <c r="D10" s="217"/>
      <c r="E10" s="217"/>
      <c r="F10" s="141"/>
      <c r="G10" s="141"/>
      <c r="H10" s="141"/>
      <c r="I10" s="141"/>
      <c r="J10" s="141"/>
    </row>
    <row r="11" spans="1:10">
      <c r="A11" s="142" t="s">
        <v>3</v>
      </c>
      <c r="B11" s="143"/>
      <c r="C11" s="143"/>
      <c r="D11" s="143"/>
      <c r="E11" s="143"/>
      <c r="F11" s="140">
        <f>SUM(F12:F13)</f>
        <v>980602.71</v>
      </c>
      <c r="G11" s="140">
        <f t="shared" ref="G11:J11" si="1">SUM(G12:G13)</f>
        <v>1000817.55</v>
      </c>
      <c r="H11" s="140">
        <f t="shared" si="1"/>
        <v>1271609</v>
      </c>
      <c r="I11" s="140">
        <f t="shared" si="1"/>
        <v>1271609</v>
      </c>
      <c r="J11" s="140">
        <f t="shared" si="1"/>
        <v>1271609</v>
      </c>
    </row>
    <row r="12" spans="1:10">
      <c r="A12" s="205" t="s">
        <v>4</v>
      </c>
      <c r="B12" s="206"/>
      <c r="C12" s="206"/>
      <c r="D12" s="206"/>
      <c r="E12" s="206"/>
      <c r="F12" s="141">
        <f>SUM(' Račun prihoda i rashoda'!J24)</f>
        <v>968159.96</v>
      </c>
      <c r="G12" s="141">
        <f>SUM(' Račun prihoda i rashoda'!K24)</f>
        <v>995508.65</v>
      </c>
      <c r="H12" s="141">
        <f>SUM(' Račun prihoda i rashoda'!L24)</f>
        <v>1266224</v>
      </c>
      <c r="I12" s="141">
        <f>SUM(' Račun prihoda i rashoda'!M24)</f>
        <v>1266224</v>
      </c>
      <c r="J12" s="141">
        <f>SUM(' Račun prihoda i rashoda'!N24)</f>
        <v>1266224</v>
      </c>
    </row>
    <row r="13" spans="1:10">
      <c r="A13" s="216" t="s">
        <v>5</v>
      </c>
      <c r="B13" s="217"/>
      <c r="C13" s="217"/>
      <c r="D13" s="217"/>
      <c r="E13" s="217"/>
      <c r="F13" s="144">
        <f>SUM(' Račun prihoda i rashoda'!J29)</f>
        <v>12442.75</v>
      </c>
      <c r="G13" s="144">
        <f>SUM(' Račun prihoda i rashoda'!K29)</f>
        <v>5308.9</v>
      </c>
      <c r="H13" s="144">
        <f>SUM(' Račun prihoda i rashoda'!L29)</f>
        <v>5385</v>
      </c>
      <c r="I13" s="144">
        <f>SUM(' Račun prihoda i rashoda'!M29)</f>
        <v>5385</v>
      </c>
      <c r="J13" s="144">
        <f>SUM(' Račun prihoda i rashoda'!N29)</f>
        <v>5385</v>
      </c>
    </row>
    <row r="14" spans="1:10">
      <c r="A14" s="214" t="s">
        <v>6</v>
      </c>
      <c r="B14" s="215"/>
      <c r="C14" s="215"/>
      <c r="D14" s="215"/>
      <c r="E14" s="215"/>
      <c r="F14" s="140">
        <f>F8-F11</f>
        <v>-244.48999999987427</v>
      </c>
      <c r="G14" s="140">
        <f t="shared" ref="G14:J14" si="2">G8-G11</f>
        <v>-3318.0700000000652</v>
      </c>
      <c r="H14" s="140">
        <f t="shared" si="2"/>
        <v>-1200</v>
      </c>
      <c r="I14" s="140">
        <f t="shared" si="2"/>
        <v>0</v>
      </c>
      <c r="J14" s="140">
        <f t="shared" si="2"/>
        <v>0</v>
      </c>
    </row>
    <row r="15" spans="1:10" ht="18">
      <c r="A15" s="145"/>
      <c r="B15" s="146"/>
      <c r="C15" s="146"/>
      <c r="D15" s="146"/>
      <c r="E15" s="146"/>
      <c r="F15" s="146"/>
      <c r="G15" s="146"/>
      <c r="H15" s="147"/>
      <c r="I15" s="147"/>
      <c r="J15" s="147"/>
    </row>
    <row r="16" spans="1:10" ht="18" customHeight="1">
      <c r="A16" s="209" t="s">
        <v>37</v>
      </c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ht="18">
      <c r="A17" s="145"/>
      <c r="B17" s="146"/>
      <c r="C17" s="146"/>
      <c r="D17" s="146"/>
      <c r="E17" s="146"/>
      <c r="F17" s="146"/>
      <c r="G17" s="146"/>
      <c r="H17" s="147"/>
      <c r="I17" s="147"/>
      <c r="J17" s="147"/>
    </row>
    <row r="18" spans="1:10" ht="25.5">
      <c r="A18" s="148"/>
      <c r="B18" s="149"/>
      <c r="C18" s="149"/>
      <c r="D18" s="150"/>
      <c r="E18" s="151"/>
      <c r="F18" s="3" t="s">
        <v>438</v>
      </c>
      <c r="G18" s="3" t="s">
        <v>439</v>
      </c>
      <c r="H18" s="3" t="s">
        <v>440</v>
      </c>
      <c r="I18" s="3" t="s">
        <v>441</v>
      </c>
      <c r="J18" s="3" t="s">
        <v>442</v>
      </c>
    </row>
    <row r="19" spans="1:10" ht="15.75" customHeight="1">
      <c r="A19" s="211" t="s">
        <v>8</v>
      </c>
      <c r="B19" s="212"/>
      <c r="C19" s="212"/>
      <c r="D19" s="212"/>
      <c r="E19" s="213"/>
      <c r="F19" s="144"/>
      <c r="G19" s="144"/>
      <c r="H19" s="144"/>
      <c r="I19" s="144"/>
      <c r="J19" s="144"/>
    </row>
    <row r="20" spans="1:10">
      <c r="A20" s="211" t="s">
        <v>9</v>
      </c>
      <c r="B20" s="206"/>
      <c r="C20" s="206"/>
      <c r="D20" s="206"/>
      <c r="E20" s="206"/>
      <c r="F20" s="144"/>
      <c r="G20" s="144"/>
      <c r="H20" s="144"/>
      <c r="I20" s="144"/>
      <c r="J20" s="144"/>
    </row>
    <row r="21" spans="1:10">
      <c r="A21" s="214" t="s">
        <v>10</v>
      </c>
      <c r="B21" s="215"/>
      <c r="C21" s="215"/>
      <c r="D21" s="215"/>
      <c r="E21" s="215"/>
      <c r="F21" s="140">
        <v>0</v>
      </c>
      <c r="G21" s="140">
        <v>0</v>
      </c>
      <c r="H21" s="140">
        <v>0</v>
      </c>
      <c r="I21" s="140">
        <v>0</v>
      </c>
      <c r="J21" s="140">
        <v>0</v>
      </c>
    </row>
    <row r="22" spans="1:10" ht="18">
      <c r="A22" s="152"/>
      <c r="B22" s="146"/>
      <c r="C22" s="146"/>
      <c r="D22" s="146"/>
      <c r="E22" s="146"/>
      <c r="F22" s="146"/>
      <c r="G22" s="146"/>
      <c r="H22" s="147"/>
      <c r="I22" s="147"/>
      <c r="J22" s="147"/>
    </row>
    <row r="23" spans="1:10" ht="18" customHeight="1">
      <c r="A23" s="209" t="s">
        <v>449</v>
      </c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 ht="18">
      <c r="A24" s="152"/>
      <c r="B24" s="146"/>
      <c r="C24" s="146"/>
      <c r="D24" s="146"/>
      <c r="E24" s="146"/>
      <c r="F24" s="146"/>
      <c r="G24" s="146"/>
      <c r="H24" s="147"/>
      <c r="I24" s="147"/>
      <c r="J24" s="147"/>
    </row>
    <row r="25" spans="1:10" ht="25.5">
      <c r="A25" s="148"/>
      <c r="B25" s="149"/>
      <c r="C25" s="149"/>
      <c r="D25" s="150"/>
      <c r="E25" s="151"/>
      <c r="F25" s="3" t="s">
        <v>438</v>
      </c>
      <c r="G25" s="3" t="s">
        <v>439</v>
      </c>
      <c r="H25" s="3" t="s">
        <v>440</v>
      </c>
      <c r="I25" s="3" t="s">
        <v>441</v>
      </c>
      <c r="J25" s="3" t="s">
        <v>442</v>
      </c>
    </row>
    <row r="26" spans="1:10">
      <c r="A26" s="219" t="s">
        <v>38</v>
      </c>
      <c r="B26" s="220"/>
      <c r="C26" s="220"/>
      <c r="D26" s="220"/>
      <c r="E26" s="221"/>
      <c r="F26" s="153">
        <f>SUM(F27)</f>
        <v>4580.5</v>
      </c>
      <c r="G26" s="153">
        <f t="shared" ref="G26:J26" si="3">SUM(G27)</f>
        <v>3318.07</v>
      </c>
      <c r="H26" s="153">
        <f t="shared" si="3"/>
        <v>1200</v>
      </c>
      <c r="I26" s="153">
        <f t="shared" si="3"/>
        <v>0</v>
      </c>
      <c r="J26" s="153">
        <f t="shared" si="3"/>
        <v>0</v>
      </c>
    </row>
    <row r="27" spans="1:10" ht="30" customHeight="1">
      <c r="A27" s="222" t="s">
        <v>7</v>
      </c>
      <c r="B27" s="223"/>
      <c r="C27" s="223"/>
      <c r="D27" s="223"/>
      <c r="E27" s="224"/>
      <c r="F27" s="154">
        <v>4580.5</v>
      </c>
      <c r="G27" s="154">
        <v>3318.07</v>
      </c>
      <c r="H27" s="154">
        <v>1200</v>
      </c>
      <c r="I27" s="154">
        <v>0</v>
      </c>
      <c r="J27" s="154">
        <v>0</v>
      </c>
    </row>
    <row r="28" spans="1:10">
      <c r="A28" s="155"/>
      <c r="B28" s="155"/>
      <c r="C28" s="155"/>
      <c r="D28" s="155"/>
      <c r="E28" s="155"/>
      <c r="F28" s="155"/>
      <c r="G28" s="155"/>
      <c r="H28" s="155"/>
      <c r="I28" s="155"/>
      <c r="J28" s="155"/>
    </row>
    <row r="29" spans="1:10">
      <c r="A29" s="155"/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>
      <c r="A30" s="205" t="s">
        <v>11</v>
      </c>
      <c r="B30" s="206"/>
      <c r="C30" s="206"/>
      <c r="D30" s="206"/>
      <c r="E30" s="206"/>
      <c r="F30" s="144">
        <v>0</v>
      </c>
      <c r="G30" s="144">
        <v>0</v>
      </c>
      <c r="H30" s="144">
        <v>0</v>
      </c>
      <c r="I30" s="144">
        <v>0</v>
      </c>
      <c r="J30" s="144">
        <v>0</v>
      </c>
    </row>
    <row r="31" spans="1:10" ht="11.25" customHeight="1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>
      <c r="A32" s="218" t="s">
        <v>444</v>
      </c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0" ht="8.25" customHeight="1">
      <c r="A33" s="168"/>
      <c r="B33" s="169"/>
      <c r="C33" s="169"/>
      <c r="D33" s="169"/>
      <c r="E33" s="169"/>
      <c r="F33" s="169"/>
      <c r="G33" s="169"/>
      <c r="H33" s="170"/>
      <c r="I33" s="170"/>
      <c r="J33" s="170"/>
    </row>
    <row r="34" spans="1:10" ht="25.5">
      <c r="A34" s="171"/>
      <c r="B34" s="172"/>
      <c r="C34" s="172"/>
      <c r="D34" s="173"/>
      <c r="E34" s="174"/>
      <c r="F34" s="175" t="s">
        <v>438</v>
      </c>
      <c r="G34" s="175" t="s">
        <v>439</v>
      </c>
      <c r="H34" s="175" t="s">
        <v>440</v>
      </c>
      <c r="I34" s="175" t="s">
        <v>441</v>
      </c>
      <c r="J34" s="175" t="s">
        <v>442</v>
      </c>
    </row>
    <row r="35" spans="1:10" ht="20.25" customHeight="1">
      <c r="A35" s="198" t="s">
        <v>445</v>
      </c>
      <c r="B35" s="225"/>
      <c r="C35" s="225"/>
      <c r="D35" s="225"/>
      <c r="E35" s="226"/>
      <c r="F35" s="176">
        <v>0</v>
      </c>
      <c r="G35" s="176">
        <f>F38</f>
        <v>0</v>
      </c>
      <c r="H35" s="176">
        <f>G38</f>
        <v>0</v>
      </c>
      <c r="I35" s="176">
        <f>H38</f>
        <v>0</v>
      </c>
      <c r="J35" s="177">
        <f>I38</f>
        <v>0</v>
      </c>
    </row>
    <row r="36" spans="1:10" ht="29.25" customHeight="1">
      <c r="A36" s="198" t="s">
        <v>7</v>
      </c>
      <c r="B36" s="225"/>
      <c r="C36" s="225"/>
      <c r="D36" s="225"/>
      <c r="E36" s="226"/>
      <c r="F36" s="176">
        <v>0</v>
      </c>
      <c r="G36" s="176">
        <v>0</v>
      </c>
      <c r="H36" s="176">
        <v>0</v>
      </c>
      <c r="I36" s="176">
        <v>0</v>
      </c>
      <c r="J36" s="177">
        <v>0</v>
      </c>
    </row>
    <row r="37" spans="1:10">
      <c r="A37" s="198" t="s">
        <v>446</v>
      </c>
      <c r="B37" s="199"/>
      <c r="C37" s="199"/>
      <c r="D37" s="199"/>
      <c r="E37" s="200"/>
      <c r="F37" s="176">
        <v>0</v>
      </c>
      <c r="G37" s="176">
        <v>0</v>
      </c>
      <c r="H37" s="176">
        <v>0</v>
      </c>
      <c r="I37" s="176">
        <v>0</v>
      </c>
      <c r="J37" s="177">
        <v>0</v>
      </c>
    </row>
    <row r="38" spans="1:10">
      <c r="A38" s="201" t="s">
        <v>447</v>
      </c>
      <c r="B38" s="202"/>
      <c r="C38" s="202"/>
      <c r="D38" s="202"/>
      <c r="E38" s="202"/>
      <c r="F38" s="178">
        <f>F35-F36+F37</f>
        <v>0</v>
      </c>
      <c r="G38" s="178">
        <f t="shared" ref="G38:J38" si="4">G35-G36+G37</f>
        <v>0</v>
      </c>
      <c r="H38" s="178">
        <f t="shared" si="4"/>
        <v>0</v>
      </c>
      <c r="I38" s="178">
        <f t="shared" si="4"/>
        <v>0</v>
      </c>
      <c r="J38" s="179">
        <f t="shared" si="4"/>
        <v>0</v>
      </c>
    </row>
    <row r="39" spans="1:10">
      <c r="A39" s="157"/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>
      <c r="A40" s="203" t="s">
        <v>448</v>
      </c>
      <c r="B40" s="204"/>
      <c r="C40" s="204"/>
      <c r="D40" s="204"/>
      <c r="E40" s="204"/>
      <c r="F40" s="204"/>
      <c r="G40" s="204"/>
      <c r="H40" s="204"/>
      <c r="I40" s="204"/>
      <c r="J40" s="204"/>
    </row>
  </sheetData>
  <mergeCells count="23">
    <mergeCell ref="A35:E35"/>
    <mergeCell ref="A36:E36"/>
    <mergeCell ref="A1:J1"/>
    <mergeCell ref="A3:J3"/>
    <mergeCell ref="A8:E8"/>
    <mergeCell ref="A9:E9"/>
    <mergeCell ref="A10:E10"/>
    <mergeCell ref="A37:E37"/>
    <mergeCell ref="A38:E38"/>
    <mergeCell ref="A40:J40"/>
    <mergeCell ref="A12:E12"/>
    <mergeCell ref="A5:J5"/>
    <mergeCell ref="A16:J16"/>
    <mergeCell ref="A19:E19"/>
    <mergeCell ref="A20:E20"/>
    <mergeCell ref="A21:E21"/>
    <mergeCell ref="A13:E13"/>
    <mergeCell ref="A14:E14"/>
    <mergeCell ref="A23:J23"/>
    <mergeCell ref="A32:J32"/>
    <mergeCell ref="A30:E30"/>
    <mergeCell ref="A26:E26"/>
    <mergeCell ref="A27:E2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opLeftCell="A16" workbookViewId="0">
      <selection activeCell="O25" sqref="O25"/>
    </sheetView>
  </sheetViews>
  <sheetFormatPr defaultRowHeight="15"/>
  <cols>
    <col min="1" max="1" width="7.42578125" bestFit="1" customWidth="1"/>
    <col min="2" max="2" width="40.7109375" customWidth="1"/>
    <col min="3" max="9" width="11.85546875" customWidth="1"/>
    <col min="10" max="10" width="10.7109375" customWidth="1"/>
    <col min="11" max="11" width="10" bestFit="1" customWidth="1"/>
    <col min="12" max="14" width="11.28515625" bestFit="1" customWidth="1"/>
  </cols>
  <sheetData>
    <row r="1" spans="1:14" ht="42" customHeight="1">
      <c r="A1" s="207" t="s">
        <v>484</v>
      </c>
      <c r="B1" s="207"/>
      <c r="C1" s="207"/>
      <c r="D1" s="207"/>
      <c r="E1" s="207"/>
      <c r="F1" s="207"/>
      <c r="G1" s="207"/>
      <c r="H1" s="207"/>
      <c r="I1" s="207"/>
    </row>
    <row r="2" spans="1:14" ht="14.25" customHeight="1">
      <c r="A2" s="207" t="s">
        <v>28</v>
      </c>
      <c r="B2" s="207"/>
      <c r="C2" s="207"/>
      <c r="D2" s="207"/>
      <c r="E2" s="207"/>
      <c r="F2" s="207"/>
      <c r="G2" s="207"/>
      <c r="H2" s="227"/>
      <c r="I2" s="227"/>
    </row>
    <row r="3" spans="1:14" ht="18">
      <c r="A3" s="4"/>
      <c r="B3" s="4"/>
      <c r="C3" s="4"/>
      <c r="D3" s="4"/>
      <c r="E3" s="4"/>
      <c r="F3" s="4"/>
      <c r="G3" s="4"/>
      <c r="H3" s="5"/>
      <c r="I3" s="5"/>
    </row>
    <row r="4" spans="1:14" ht="18" customHeight="1">
      <c r="A4" s="207" t="s">
        <v>12</v>
      </c>
      <c r="B4" s="208"/>
      <c r="C4" s="208"/>
      <c r="D4" s="208"/>
      <c r="E4" s="208"/>
      <c r="F4" s="208"/>
      <c r="G4" s="208"/>
      <c r="H4" s="208"/>
      <c r="I4" s="208"/>
    </row>
    <row r="5" spans="1:14" ht="18">
      <c r="A5" s="4"/>
      <c r="B5" s="4"/>
      <c r="C5" s="4"/>
      <c r="D5" s="4"/>
      <c r="E5" s="4"/>
      <c r="F5" s="4"/>
      <c r="G5" s="4"/>
      <c r="H5" s="5"/>
      <c r="I5" s="5"/>
    </row>
    <row r="6" spans="1:14" ht="15.75">
      <c r="A6" s="207" t="s">
        <v>1</v>
      </c>
      <c r="B6" s="207"/>
      <c r="C6" s="207"/>
      <c r="D6" s="207"/>
      <c r="E6" s="207"/>
      <c r="F6" s="207"/>
      <c r="G6" s="207"/>
      <c r="H6" s="207"/>
      <c r="I6" s="207"/>
    </row>
    <row r="7" spans="1:14" s="35" customFormat="1" ht="26.25" customHeight="1">
      <c r="A7" s="231" t="s">
        <v>44</v>
      </c>
      <c r="B7" s="231" t="s">
        <v>45</v>
      </c>
      <c r="C7" s="233" t="s">
        <v>450</v>
      </c>
      <c r="D7" s="234"/>
      <c r="E7" s="234"/>
      <c r="F7" s="234"/>
      <c r="G7" s="234"/>
      <c r="H7" s="234"/>
      <c r="I7" s="235"/>
      <c r="J7" s="236" t="s">
        <v>451</v>
      </c>
      <c r="K7" s="231" t="s">
        <v>452</v>
      </c>
      <c r="L7" s="231" t="s">
        <v>453</v>
      </c>
      <c r="M7" s="231" t="s">
        <v>63</v>
      </c>
      <c r="N7" s="231" t="s">
        <v>454</v>
      </c>
    </row>
    <row r="8" spans="1:14" s="35" customFormat="1" ht="57.6" customHeight="1">
      <c r="A8" s="231"/>
      <c r="B8" s="231"/>
      <c r="C8" s="36" t="s">
        <v>16</v>
      </c>
      <c r="D8" s="36" t="s">
        <v>35</v>
      </c>
      <c r="E8" s="36" t="s">
        <v>46</v>
      </c>
      <c r="F8" s="36" t="s">
        <v>47</v>
      </c>
      <c r="G8" s="36" t="s">
        <v>48</v>
      </c>
      <c r="H8" s="36" t="s">
        <v>49</v>
      </c>
      <c r="I8" s="36" t="s">
        <v>33</v>
      </c>
      <c r="J8" s="237"/>
      <c r="K8" s="231"/>
      <c r="L8" s="231"/>
      <c r="M8" s="231"/>
      <c r="N8" s="231"/>
    </row>
    <row r="9" spans="1:14" s="41" customFormat="1" ht="22.5" customHeight="1">
      <c r="A9" s="37">
        <v>6</v>
      </c>
      <c r="B9" s="38" t="s">
        <v>15</v>
      </c>
      <c r="C9" s="39">
        <f t="shared" ref="C9:K9" si="0">C10+C11+C12+C13</f>
        <v>71219</v>
      </c>
      <c r="D9" s="39">
        <f t="shared" si="0"/>
        <v>4000</v>
      </c>
      <c r="E9" s="39">
        <f t="shared" si="0"/>
        <v>0</v>
      </c>
      <c r="F9" s="39">
        <f t="shared" si="0"/>
        <v>1194790</v>
      </c>
      <c r="G9" s="39">
        <f t="shared" si="0"/>
        <v>400</v>
      </c>
      <c r="H9" s="39">
        <f t="shared" si="0"/>
        <v>0</v>
      </c>
      <c r="I9" s="39">
        <f t="shared" si="0"/>
        <v>0</v>
      </c>
      <c r="J9" s="39">
        <f t="shared" si="0"/>
        <v>980358.22000000009</v>
      </c>
      <c r="K9" s="39">
        <f t="shared" si="0"/>
        <v>997499.48</v>
      </c>
      <c r="L9" s="40">
        <f>L10+L11+L12+L13</f>
        <v>1270409</v>
      </c>
      <c r="M9" s="40">
        <f t="shared" ref="M9" si="1">M10+M11+M12+M13</f>
        <v>1271609</v>
      </c>
      <c r="N9" s="40">
        <f>N10+N11+N12+N13</f>
        <v>1271609</v>
      </c>
    </row>
    <row r="10" spans="1:14" s="44" customFormat="1" ht="30" customHeight="1">
      <c r="A10" s="42">
        <v>63</v>
      </c>
      <c r="B10" s="43" t="s">
        <v>41</v>
      </c>
      <c r="C10" s="123"/>
      <c r="D10" s="123"/>
      <c r="E10" s="123"/>
      <c r="F10" s="123">
        <f>SUM(List1!D55,List1!D42,List1!D20)</f>
        <v>1194790</v>
      </c>
      <c r="G10" s="123"/>
      <c r="H10" s="123"/>
      <c r="I10" s="123"/>
      <c r="J10" s="123">
        <v>893170.79</v>
      </c>
      <c r="K10" s="123">
        <v>918468.37</v>
      </c>
      <c r="L10" s="124">
        <f>SUM(C10:I10)</f>
        <v>1194790</v>
      </c>
      <c r="M10" s="124">
        <v>1194790</v>
      </c>
      <c r="N10" s="124">
        <v>1194790</v>
      </c>
    </row>
    <row r="11" spans="1:14" s="47" customFormat="1" ht="32.25" customHeight="1">
      <c r="A11" s="45">
        <v>65</v>
      </c>
      <c r="B11" s="46" t="s">
        <v>50</v>
      </c>
      <c r="C11" s="125"/>
      <c r="D11" s="125"/>
      <c r="E11" s="125">
        <f>SUM(List1!D14)</f>
        <v>0</v>
      </c>
      <c r="F11" s="125"/>
      <c r="G11" s="125"/>
      <c r="H11" s="125"/>
      <c r="I11" s="125"/>
      <c r="J11" s="139">
        <v>12199.48</v>
      </c>
      <c r="K11" s="139">
        <v>5308.91</v>
      </c>
      <c r="L11" s="124">
        <f t="shared" ref="L11:L13" si="2">SUM(C11:I11)</f>
        <v>0</v>
      </c>
      <c r="M11" s="124">
        <v>0</v>
      </c>
      <c r="N11" s="124">
        <v>0</v>
      </c>
    </row>
    <row r="12" spans="1:14" s="47" customFormat="1" ht="24.75" customHeight="1">
      <c r="A12" s="48">
        <v>66</v>
      </c>
      <c r="B12" s="49" t="s">
        <v>51</v>
      </c>
      <c r="C12" s="125"/>
      <c r="D12" s="125">
        <f>SUM(List1!D6)</f>
        <v>4000</v>
      </c>
      <c r="E12" s="125"/>
      <c r="F12" s="125"/>
      <c r="G12" s="125">
        <f>SUM(List1!D31)</f>
        <v>400</v>
      </c>
      <c r="H12" s="125"/>
      <c r="I12" s="125"/>
      <c r="J12" s="125">
        <v>4931.92</v>
      </c>
      <c r="K12" s="125">
        <v>3118.99</v>
      </c>
      <c r="L12" s="124">
        <f>SUM(C12:I12)</f>
        <v>4400</v>
      </c>
      <c r="M12" s="124">
        <v>5600</v>
      </c>
      <c r="N12" s="124">
        <v>5600</v>
      </c>
    </row>
    <row r="13" spans="1:14" s="52" customFormat="1" ht="24.75" customHeight="1">
      <c r="A13" s="50">
        <v>67</v>
      </c>
      <c r="B13" s="51" t="s">
        <v>52</v>
      </c>
      <c r="C13" s="126">
        <f>SUM(List1!D50,List1!D45)</f>
        <v>71219</v>
      </c>
      <c r="D13" s="126"/>
      <c r="E13" s="126"/>
      <c r="F13" s="126"/>
      <c r="G13" s="126"/>
      <c r="H13" s="126"/>
      <c r="I13" s="126"/>
      <c r="J13" s="126">
        <v>70056.03</v>
      </c>
      <c r="K13" s="126">
        <v>70603.210000000006</v>
      </c>
      <c r="L13" s="124">
        <f t="shared" si="2"/>
        <v>71219</v>
      </c>
      <c r="M13" s="124">
        <v>71219</v>
      </c>
      <c r="N13" s="124">
        <v>71219</v>
      </c>
    </row>
    <row r="14" spans="1:14" s="55" customFormat="1" ht="19.899999999999999" customHeight="1">
      <c r="A14" s="53">
        <v>7</v>
      </c>
      <c r="B14" s="54" t="s">
        <v>17</v>
      </c>
      <c r="C14" s="127">
        <f>C15</f>
        <v>0</v>
      </c>
      <c r="D14" s="127">
        <f t="shared" ref="D14:N14" si="3">D15</f>
        <v>0</v>
      </c>
      <c r="E14" s="127">
        <f t="shared" si="3"/>
        <v>0</v>
      </c>
      <c r="F14" s="127">
        <f t="shared" si="3"/>
        <v>0</v>
      </c>
      <c r="G14" s="127">
        <f t="shared" si="3"/>
        <v>0</v>
      </c>
      <c r="H14" s="127">
        <f t="shared" si="3"/>
        <v>0</v>
      </c>
      <c r="I14" s="127">
        <f t="shared" si="3"/>
        <v>0</v>
      </c>
      <c r="J14" s="127">
        <f t="shared" si="3"/>
        <v>0</v>
      </c>
      <c r="K14" s="127">
        <f t="shared" si="3"/>
        <v>0</v>
      </c>
      <c r="L14" s="128">
        <f>L15+SUM(L15)</f>
        <v>0</v>
      </c>
      <c r="M14" s="128">
        <f t="shared" si="3"/>
        <v>0</v>
      </c>
      <c r="N14" s="128">
        <f t="shared" si="3"/>
        <v>0</v>
      </c>
    </row>
    <row r="15" spans="1:14" s="58" customFormat="1" ht="27.75" customHeight="1">
      <c r="A15" s="56">
        <v>72</v>
      </c>
      <c r="B15" s="57" t="s">
        <v>40</v>
      </c>
      <c r="C15" s="129"/>
      <c r="D15" s="129"/>
      <c r="E15" s="129"/>
      <c r="F15" s="129"/>
      <c r="G15" s="129"/>
      <c r="H15" s="129">
        <f>SUM(List1!D37)</f>
        <v>0</v>
      </c>
      <c r="I15" s="129"/>
      <c r="J15" s="129"/>
      <c r="K15" s="129"/>
      <c r="L15" s="130">
        <f>SUM(C15:I15)</f>
        <v>0</v>
      </c>
      <c r="M15" s="130"/>
      <c r="N15" s="130"/>
    </row>
    <row r="16" spans="1:14" s="58" customFormat="1" ht="19.899999999999999" customHeight="1">
      <c r="A16" s="62"/>
      <c r="B16" s="63" t="s">
        <v>53</v>
      </c>
      <c r="C16" s="131">
        <f>SUM(C9,C14)</f>
        <v>71219</v>
      </c>
      <c r="D16" s="131">
        <f t="shared" ref="D16:N16" si="4">SUM(D9,D14)</f>
        <v>4000</v>
      </c>
      <c r="E16" s="131">
        <f t="shared" si="4"/>
        <v>0</v>
      </c>
      <c r="F16" s="131">
        <f t="shared" si="4"/>
        <v>1194790</v>
      </c>
      <c r="G16" s="131">
        <f t="shared" si="4"/>
        <v>400</v>
      </c>
      <c r="H16" s="131">
        <f t="shared" si="4"/>
        <v>0</v>
      </c>
      <c r="I16" s="131">
        <f t="shared" si="4"/>
        <v>0</v>
      </c>
      <c r="J16" s="131">
        <f t="shared" si="4"/>
        <v>980358.22000000009</v>
      </c>
      <c r="K16" s="131">
        <f t="shared" si="4"/>
        <v>997499.48</v>
      </c>
      <c r="L16" s="64">
        <f t="shared" si="4"/>
        <v>1270409</v>
      </c>
      <c r="M16" s="64">
        <f t="shared" si="4"/>
        <v>1271609</v>
      </c>
      <c r="N16" s="64">
        <f t="shared" si="4"/>
        <v>1271609</v>
      </c>
    </row>
    <row r="17" spans="1:15" s="61" customFormat="1" ht="19.899999999999999" customHeight="1">
      <c r="A17" s="59"/>
      <c r="B17" s="60"/>
      <c r="C17" s="132"/>
      <c r="D17" s="132"/>
      <c r="E17" s="132"/>
      <c r="F17" s="132"/>
      <c r="G17" s="132"/>
      <c r="H17" s="132"/>
      <c r="I17" s="132"/>
      <c r="J17" s="132"/>
      <c r="K17" s="132"/>
      <c r="L17" s="133"/>
      <c r="M17" s="133"/>
      <c r="N17" s="133"/>
    </row>
    <row r="18" spans="1:15" s="58" customFormat="1" ht="19.899999999999999" customHeight="1">
      <c r="A18" s="65">
        <v>9</v>
      </c>
      <c r="B18" s="66" t="s">
        <v>54</v>
      </c>
      <c r="C18" s="134">
        <f t="shared" ref="C18:J18" si="5">SUM(C19)</f>
        <v>0</v>
      </c>
      <c r="D18" s="134">
        <f t="shared" si="5"/>
        <v>1200</v>
      </c>
      <c r="E18" s="134">
        <f t="shared" si="5"/>
        <v>0</v>
      </c>
      <c r="F18" s="134">
        <f t="shared" si="5"/>
        <v>0</v>
      </c>
      <c r="G18" s="134">
        <f t="shared" si="5"/>
        <v>0</v>
      </c>
      <c r="H18" s="134">
        <f t="shared" si="5"/>
        <v>0</v>
      </c>
      <c r="I18" s="134">
        <f t="shared" si="5"/>
        <v>0</v>
      </c>
      <c r="J18" s="134">
        <f t="shared" si="5"/>
        <v>4580.5</v>
      </c>
      <c r="K18" s="134">
        <f t="shared" ref="K18" si="6">SUM(K19)</f>
        <v>3318.07</v>
      </c>
      <c r="L18" s="134">
        <f>SUM(L19)</f>
        <v>1200</v>
      </c>
      <c r="M18" s="134"/>
      <c r="N18" s="134"/>
    </row>
    <row r="19" spans="1:15" s="68" customFormat="1" ht="19.899999999999999" customHeight="1">
      <c r="A19" s="42">
        <v>92</v>
      </c>
      <c r="B19" s="67" t="s">
        <v>55</v>
      </c>
      <c r="C19" s="135"/>
      <c r="D19" s="135">
        <f>SUM(List1!D11)</f>
        <v>1200</v>
      </c>
      <c r="E19" s="135">
        <f>SUM(List1!D17)</f>
        <v>0</v>
      </c>
      <c r="F19" s="135"/>
      <c r="G19" s="135"/>
      <c r="H19" s="135"/>
      <c r="I19" s="135"/>
      <c r="J19" s="135">
        <v>4580.5</v>
      </c>
      <c r="K19" s="135">
        <v>3318.07</v>
      </c>
      <c r="L19" s="136">
        <f>SUM(C19:I19)</f>
        <v>1200</v>
      </c>
      <c r="M19" s="136"/>
      <c r="N19" s="136"/>
    </row>
    <row r="20" spans="1:15" s="72" customFormat="1" ht="19.899999999999999" customHeight="1">
      <c r="A20" s="69"/>
      <c r="B20" s="70" t="s">
        <v>56</v>
      </c>
      <c r="C20" s="137">
        <f t="shared" ref="C20:I20" si="7">SUM(C18,C9)</f>
        <v>71219</v>
      </c>
      <c r="D20" s="137">
        <f t="shared" si="7"/>
        <v>5200</v>
      </c>
      <c r="E20" s="137">
        <f t="shared" si="7"/>
        <v>0</v>
      </c>
      <c r="F20" s="137">
        <f t="shared" si="7"/>
        <v>1194790</v>
      </c>
      <c r="G20" s="137">
        <f t="shared" si="7"/>
        <v>400</v>
      </c>
      <c r="H20" s="137">
        <f t="shared" si="7"/>
        <v>0</v>
      </c>
      <c r="I20" s="137">
        <f t="shared" si="7"/>
        <v>0</v>
      </c>
      <c r="J20" s="137">
        <f>SUM(J18,J9)</f>
        <v>984938.72000000009</v>
      </c>
      <c r="K20" s="71">
        <f>SUM(K18,K9)</f>
        <v>1000817.5499999999</v>
      </c>
      <c r="L20" s="137">
        <f>SUM(L18,L9)</f>
        <v>1271609</v>
      </c>
      <c r="M20" s="71">
        <f t="shared" ref="M20:N20" si="8">SUM(M18,M9)</f>
        <v>1271609</v>
      </c>
      <c r="N20" s="71">
        <f t="shared" si="8"/>
        <v>1271609</v>
      </c>
    </row>
    <row r="21" spans="1:15"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  <row r="22" spans="1:15" s="24" customFormat="1" ht="24" customHeight="1">
      <c r="A22" s="232" t="s">
        <v>57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5" s="74" customFormat="1" ht="33.75" customHeight="1">
      <c r="A23" s="73" t="s">
        <v>44</v>
      </c>
      <c r="B23" s="73" t="s">
        <v>45</v>
      </c>
      <c r="C23" s="73"/>
      <c r="D23" s="73" t="s">
        <v>16</v>
      </c>
      <c r="E23" s="73" t="s">
        <v>35</v>
      </c>
      <c r="F23" s="73" t="s">
        <v>46</v>
      </c>
      <c r="G23" s="73" t="s">
        <v>47</v>
      </c>
      <c r="H23" s="73" t="s">
        <v>58</v>
      </c>
      <c r="I23" s="73" t="s">
        <v>59</v>
      </c>
      <c r="J23" s="73" t="s">
        <v>451</v>
      </c>
      <c r="K23" s="73" t="s">
        <v>452</v>
      </c>
      <c r="L23" s="73" t="s">
        <v>453</v>
      </c>
      <c r="M23" s="73" t="s">
        <v>63</v>
      </c>
      <c r="N23" s="73" t="s">
        <v>454</v>
      </c>
    </row>
    <row r="24" spans="1:15" s="58" customFormat="1" ht="15" customHeight="1">
      <c r="A24" s="75">
        <v>3</v>
      </c>
      <c r="B24" s="76" t="s">
        <v>18</v>
      </c>
      <c r="C24" s="77">
        <f t="shared" ref="C24:I24" si="9">C25+C26+C27</f>
        <v>0</v>
      </c>
      <c r="D24" s="77">
        <f t="shared" si="9"/>
        <v>123019</v>
      </c>
      <c r="E24" s="77">
        <f t="shared" si="9"/>
        <v>3265</v>
      </c>
      <c r="F24" s="77">
        <f t="shared" si="9"/>
        <v>0</v>
      </c>
      <c r="G24" s="77">
        <f>G25+G26+G27+G28</f>
        <v>1139540</v>
      </c>
      <c r="H24" s="77">
        <f t="shared" si="9"/>
        <v>400</v>
      </c>
      <c r="I24" s="77">
        <f t="shared" si="9"/>
        <v>0</v>
      </c>
      <c r="J24" s="77">
        <f t="shared" ref="J24:K24" si="10">J25+J26+J27+J28</f>
        <v>968159.96</v>
      </c>
      <c r="K24" s="77">
        <f t="shared" si="10"/>
        <v>995508.65</v>
      </c>
      <c r="L24" s="77">
        <f>L25+L26+L27+L28</f>
        <v>1266224</v>
      </c>
      <c r="M24" s="77">
        <f t="shared" ref="M24:N24" si="11">M25+M26+M27+M28</f>
        <v>1266224</v>
      </c>
      <c r="N24" s="77">
        <f t="shared" si="11"/>
        <v>1266224</v>
      </c>
      <c r="O24" s="78"/>
    </row>
    <row r="25" spans="1:15" s="58" customFormat="1" ht="15" customHeight="1">
      <c r="A25" s="79">
        <v>31</v>
      </c>
      <c r="B25" s="80" t="s">
        <v>20</v>
      </c>
      <c r="C25" s="78"/>
      <c r="D25" s="78">
        <f>SUM('POSEBNI DIO'!G10)</f>
        <v>531</v>
      </c>
      <c r="E25" s="78">
        <f>SUM('POSEBNI DIO'!G16)</f>
        <v>1165</v>
      </c>
      <c r="F25" s="78"/>
      <c r="G25" s="78">
        <f>SUM('POSEBNI DIO'!G28,'POSEBNI DIO'!G37,'POSEBNI DIO'!G57,'POSEBNI DIO'!G82)</f>
        <v>1074205</v>
      </c>
      <c r="H25" s="78"/>
      <c r="I25" s="78"/>
      <c r="J25" s="78">
        <f>SUM('POSEBNI DIO'!E10,'POSEBNI DIO'!E16,'POSEBNI DIO'!E22,'POSEBNI DIO'!E28,'POSEBNI DIO'!E37,'POSEBNI DIO'!E44,'POSEBNI DIO'!E50,'POSEBNI DIO'!E57,'POSEBNI DIO'!E62,'POSEBNI DIO'!E67,'POSEBNI DIO'!E72,)</f>
        <v>830041.5</v>
      </c>
      <c r="K25" s="78">
        <f>SUM('POSEBNI DIO'!F10,'POSEBNI DIO'!F16,'POSEBNI DIO'!F22,'POSEBNI DIO'!F28,'POSEBNI DIO'!F37,'POSEBNI DIO'!F44,'POSEBNI DIO'!F50,'POSEBNI DIO'!F57,'POSEBNI DIO'!F62,'POSEBNI DIO'!F67,'POSEBNI DIO'!F72)</f>
        <v>853049.30999999994</v>
      </c>
      <c r="L25" s="78">
        <f>SUM(D25:I25)</f>
        <v>1075901</v>
      </c>
      <c r="M25" s="78">
        <v>1075901</v>
      </c>
      <c r="N25" s="78">
        <v>1075901</v>
      </c>
    </row>
    <row r="26" spans="1:15" s="58" customFormat="1" ht="15" customHeight="1">
      <c r="A26" s="79">
        <v>32</v>
      </c>
      <c r="B26" s="80" t="s">
        <v>31</v>
      </c>
      <c r="C26" s="78"/>
      <c r="D26" s="78">
        <f>SUM('POSEBNI DIO'!G11,'POSEBNI DIO'!G63,'POSEBNI DIO'!G68,'POSEBNI DIO'!G73)</f>
        <v>122383</v>
      </c>
      <c r="E26" s="78">
        <f>SUM('POSEBNI DIO'!G17)</f>
        <v>2100</v>
      </c>
      <c r="F26" s="78">
        <f>SUM('POSEBNI DIO'!G23)</f>
        <v>0</v>
      </c>
      <c r="G26" s="78">
        <f>SUM('POSEBNI DIO'!G29,'POSEBNI DIO'!G38,'POSEBNI DIO'!G58,'POSEBNI DIO'!G83)</f>
        <v>37335</v>
      </c>
      <c r="H26" s="78">
        <f>SUM('POSEBNI DIO'!G45)</f>
        <v>400</v>
      </c>
      <c r="I26" s="78"/>
      <c r="J26" s="78">
        <f>SUM('POSEBNI DIO'!E11,'POSEBNI DIO'!E17,'POSEBNI DIO'!E23,'POSEBNI DIO'!E29,'POSEBNI DIO'!E38,'POSEBNI DIO'!E45,'POSEBNI DIO'!E51,'POSEBNI DIO'!E58,'POSEBNI DIO'!E63,'POSEBNI DIO'!E68,'POSEBNI DIO'!E73,'POSEBNI DIO'!E78)</f>
        <v>108624.55999999998</v>
      </c>
      <c r="K26" s="78">
        <f>SUM('POSEBNI DIO'!F11,'POSEBNI DIO'!F17,'POSEBNI DIO'!F23,'POSEBNI DIO'!F29,'POSEBNI DIO'!F38,'POSEBNI DIO'!F45,'POSEBNI DIO'!F51,'POSEBNI DIO'!F58,'POSEBNI DIO'!F63,'POSEBNI DIO'!F68,'POSEBNI DIO'!F73,'POSEBNI DIO'!F78)</f>
        <v>115815.23999999999</v>
      </c>
      <c r="L26" s="78">
        <f t="shared" ref="L26:L28" si="12">SUM(D26:I26)</f>
        <v>162218</v>
      </c>
      <c r="M26" s="78">
        <v>162218</v>
      </c>
      <c r="N26" s="78">
        <v>162218</v>
      </c>
    </row>
    <row r="27" spans="1:15" s="58" customFormat="1" ht="15" customHeight="1">
      <c r="A27" s="79">
        <v>34</v>
      </c>
      <c r="B27" s="80" t="s">
        <v>60</v>
      </c>
      <c r="C27" s="78"/>
      <c r="D27" s="78">
        <f>SUM('POSEBNI DIO'!G12)</f>
        <v>105</v>
      </c>
      <c r="E27" s="78"/>
      <c r="F27" s="78"/>
      <c r="G27" s="78">
        <f>SUM('POSEBNI DIO'!G39)</f>
        <v>0</v>
      </c>
      <c r="H27" s="78"/>
      <c r="I27" s="78"/>
      <c r="J27" s="78">
        <f>SUM('POSEBNI DIO'!E12,'POSEBNI DIO'!E39,'POSEBNI DIO'!E30)</f>
        <v>3005.06</v>
      </c>
      <c r="K27" s="78">
        <f>SUM('POSEBNI DIO'!F12,'POSEBNI DIO'!F39)</f>
        <v>99.54</v>
      </c>
      <c r="L27" s="78">
        <f t="shared" si="12"/>
        <v>105</v>
      </c>
      <c r="M27" s="78">
        <v>105</v>
      </c>
      <c r="N27" s="78">
        <v>105</v>
      </c>
    </row>
    <row r="28" spans="1:15" s="58" customFormat="1" ht="21" customHeight="1">
      <c r="A28" s="79">
        <v>37</v>
      </c>
      <c r="B28" s="80" t="s">
        <v>437</v>
      </c>
      <c r="C28" s="78"/>
      <c r="D28" s="78"/>
      <c r="E28" s="78"/>
      <c r="F28" s="78"/>
      <c r="G28" s="78">
        <f>SUM('POSEBNI DIO'!G31)</f>
        <v>28000</v>
      </c>
      <c r="H28" s="78"/>
      <c r="I28" s="78"/>
      <c r="J28" s="78">
        <f>SUM('POSEBNI DIO'!E31)</f>
        <v>26488.84</v>
      </c>
      <c r="K28" s="78">
        <f>SUM('POSEBNI DIO'!F31)</f>
        <v>26544.560000000001</v>
      </c>
      <c r="L28" s="78">
        <f t="shared" si="12"/>
        <v>28000</v>
      </c>
      <c r="M28" s="78">
        <v>28000</v>
      </c>
      <c r="N28" s="78">
        <v>28000</v>
      </c>
    </row>
    <row r="29" spans="1:15" s="58" customFormat="1" ht="22.15" customHeight="1">
      <c r="A29" s="75">
        <v>4</v>
      </c>
      <c r="B29" s="76" t="s">
        <v>5</v>
      </c>
      <c r="C29" s="77">
        <f t="shared" ref="C29:N29" si="13">C30</f>
        <v>0</v>
      </c>
      <c r="D29" s="77">
        <f t="shared" si="13"/>
        <v>0</v>
      </c>
      <c r="E29" s="77">
        <f t="shared" si="13"/>
        <v>1935</v>
      </c>
      <c r="F29" s="77">
        <f t="shared" si="13"/>
        <v>0</v>
      </c>
      <c r="G29" s="77">
        <f t="shared" si="13"/>
        <v>3450</v>
      </c>
      <c r="H29" s="77">
        <f t="shared" si="13"/>
        <v>0</v>
      </c>
      <c r="I29" s="77">
        <f t="shared" si="13"/>
        <v>0</v>
      </c>
      <c r="J29" s="77">
        <f t="shared" si="13"/>
        <v>12442.75</v>
      </c>
      <c r="K29" s="77">
        <f t="shared" si="13"/>
        <v>5308.9</v>
      </c>
      <c r="L29" s="77">
        <f t="shared" si="13"/>
        <v>5385</v>
      </c>
      <c r="M29" s="77">
        <f t="shared" si="13"/>
        <v>5385</v>
      </c>
      <c r="N29" s="77">
        <f t="shared" si="13"/>
        <v>5385</v>
      </c>
    </row>
    <row r="30" spans="1:15" s="58" customFormat="1" ht="24.75" customHeight="1">
      <c r="A30" s="79">
        <v>42</v>
      </c>
      <c r="B30" s="80" t="s">
        <v>61</v>
      </c>
      <c r="C30" s="78"/>
      <c r="D30" s="78"/>
      <c r="E30" s="78">
        <f>SUM('POSEBNI DIO'!G19)</f>
        <v>1935</v>
      </c>
      <c r="F30" s="78">
        <f>SUM('POSEBNI DIO'!G25)</f>
        <v>0</v>
      </c>
      <c r="G30" s="78">
        <f>SUM('POSEBNI DIO'!G34)</f>
        <v>3450</v>
      </c>
      <c r="H30" s="78">
        <f>SUM('POSEBNI DIO'!G47)</f>
        <v>0</v>
      </c>
      <c r="I30" s="78"/>
      <c r="J30" s="78">
        <f>SUM('POSEBNI DIO'!E19,'POSEBNI DIO'!E25,'POSEBNI DIO'!E34,'POSEBNI DIO'!E41,'POSEBNI DIO'!E47,'POSEBNI DIO'!E53)</f>
        <v>12442.75</v>
      </c>
      <c r="K30" s="78">
        <f>SUM('POSEBNI DIO'!F19,'POSEBNI DIO'!F25,'POSEBNI DIO'!F34,'POSEBNI DIO'!F41,'POSEBNI DIO'!F47,'POSEBNI DIO'!F53)</f>
        <v>5308.9</v>
      </c>
      <c r="L30" s="78">
        <f>SUM(D30:I30)</f>
        <v>5385</v>
      </c>
      <c r="M30" s="78">
        <v>5385</v>
      </c>
      <c r="N30" s="78">
        <v>5385</v>
      </c>
    </row>
    <row r="31" spans="1:15" s="58" customFormat="1" ht="19.899999999999999" customHeight="1">
      <c r="A31" s="81"/>
      <c r="B31" s="82" t="s">
        <v>62</v>
      </c>
      <c r="C31" s="83">
        <f t="shared" ref="C31:L31" si="14">SUM(C24+C29)</f>
        <v>0</v>
      </c>
      <c r="D31" s="83">
        <f t="shared" si="14"/>
        <v>123019</v>
      </c>
      <c r="E31" s="83">
        <f t="shared" si="14"/>
        <v>5200</v>
      </c>
      <c r="F31" s="83">
        <f t="shared" si="14"/>
        <v>0</v>
      </c>
      <c r="G31" s="83">
        <f t="shared" si="14"/>
        <v>1142990</v>
      </c>
      <c r="H31" s="83">
        <f t="shared" si="14"/>
        <v>400</v>
      </c>
      <c r="I31" s="83">
        <f t="shared" si="14"/>
        <v>0</v>
      </c>
      <c r="J31" s="84">
        <f t="shared" si="14"/>
        <v>980602.71</v>
      </c>
      <c r="K31" s="84">
        <f t="shared" si="14"/>
        <v>1000817.55</v>
      </c>
      <c r="L31" s="84">
        <f t="shared" si="14"/>
        <v>1271609</v>
      </c>
      <c r="M31" s="84">
        <f t="shared" ref="M31:N31" si="15">SUM(M24+M29)</f>
        <v>1271609</v>
      </c>
      <c r="N31" s="84">
        <f t="shared" si="15"/>
        <v>1271609</v>
      </c>
    </row>
  </sheetData>
  <mergeCells count="13">
    <mergeCell ref="A6:I6"/>
    <mergeCell ref="A1:I1"/>
    <mergeCell ref="A2:I2"/>
    <mergeCell ref="A4:I4"/>
    <mergeCell ref="L7:L8"/>
    <mergeCell ref="K7:K8"/>
    <mergeCell ref="M7:M8"/>
    <mergeCell ref="N7:N8"/>
    <mergeCell ref="A22:J22"/>
    <mergeCell ref="A7:A8"/>
    <mergeCell ref="B7:B8"/>
    <mergeCell ref="C7:I7"/>
    <mergeCell ref="J7:J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F12" sqref="F12"/>
    </sheetView>
  </sheetViews>
  <sheetFormatPr defaultRowHeight="15"/>
  <cols>
    <col min="1" max="1" width="37.7109375" customWidth="1"/>
    <col min="2" max="6" width="25.28515625" customWidth="1"/>
  </cols>
  <sheetData>
    <row r="1" spans="1:9" ht="42" customHeight="1">
      <c r="A1" s="207" t="s">
        <v>484</v>
      </c>
      <c r="B1" s="207"/>
      <c r="C1" s="207"/>
      <c r="D1" s="207"/>
      <c r="E1" s="207"/>
      <c r="F1" s="207"/>
      <c r="G1" s="207"/>
      <c r="H1" s="207"/>
      <c r="I1" s="207"/>
    </row>
    <row r="2" spans="1:9" ht="18" customHeight="1">
      <c r="A2" s="4"/>
      <c r="B2" s="4"/>
      <c r="C2" s="4"/>
      <c r="D2" s="4"/>
      <c r="E2" s="4"/>
      <c r="F2" s="4"/>
    </row>
    <row r="3" spans="1:9" ht="15.75">
      <c r="A3" s="207" t="s">
        <v>28</v>
      </c>
      <c r="B3" s="207"/>
      <c r="C3" s="207"/>
      <c r="D3" s="207"/>
      <c r="E3" s="227"/>
      <c r="F3" s="227"/>
    </row>
    <row r="4" spans="1:9" ht="18">
      <c r="A4" s="4"/>
      <c r="B4" s="4"/>
      <c r="C4" s="4"/>
      <c r="D4" s="4"/>
      <c r="E4" s="5"/>
      <c r="F4" s="5"/>
    </row>
    <row r="5" spans="1:9" ht="18" customHeight="1">
      <c r="A5" s="207" t="s">
        <v>12</v>
      </c>
      <c r="B5" s="208"/>
      <c r="C5" s="208"/>
      <c r="D5" s="208"/>
      <c r="E5" s="208"/>
      <c r="F5" s="208"/>
    </row>
    <row r="6" spans="1:9" ht="18">
      <c r="A6" s="4"/>
      <c r="B6" s="4"/>
      <c r="C6" s="4"/>
      <c r="D6" s="4"/>
      <c r="E6" s="5"/>
      <c r="F6" s="5"/>
    </row>
    <row r="7" spans="1:9" ht="15.75">
      <c r="A7" s="207" t="s">
        <v>22</v>
      </c>
      <c r="B7" s="238"/>
      <c r="C7" s="238"/>
      <c r="D7" s="238"/>
      <c r="E7" s="238"/>
      <c r="F7" s="238"/>
    </row>
    <row r="8" spans="1:9" ht="18">
      <c r="A8" s="4"/>
      <c r="B8" s="4"/>
      <c r="C8" s="4"/>
      <c r="D8" s="4"/>
      <c r="E8" s="5"/>
      <c r="F8" s="5"/>
    </row>
    <row r="9" spans="1:9" ht="25.5">
      <c r="A9" s="23" t="s">
        <v>23</v>
      </c>
      <c r="B9" s="22" t="s">
        <v>455</v>
      </c>
      <c r="C9" s="23" t="s">
        <v>439</v>
      </c>
      <c r="D9" s="23" t="s">
        <v>456</v>
      </c>
      <c r="E9" s="23" t="s">
        <v>39</v>
      </c>
      <c r="F9" s="23" t="s">
        <v>457</v>
      </c>
    </row>
    <row r="10" spans="1:9" ht="15.75" customHeight="1">
      <c r="A10" s="11" t="s">
        <v>24</v>
      </c>
      <c r="B10" s="120">
        <f>SUM(B11)</f>
        <v>980602.71000000008</v>
      </c>
      <c r="C10" s="120">
        <f t="shared" ref="C10:F10" si="0">SUM(C11)</f>
        <v>1000817.55</v>
      </c>
      <c r="D10" s="120">
        <f t="shared" si="0"/>
        <v>1271609</v>
      </c>
      <c r="E10" s="120">
        <f t="shared" si="0"/>
        <v>1271609</v>
      </c>
      <c r="F10" s="120">
        <f t="shared" si="0"/>
        <v>1271609</v>
      </c>
    </row>
    <row r="11" spans="1:9" ht="15.75" customHeight="1">
      <c r="A11" s="11" t="s">
        <v>91</v>
      </c>
      <c r="B11" s="120">
        <f>SUM(B12:B13)</f>
        <v>980602.71000000008</v>
      </c>
      <c r="C11" s="120">
        <f t="shared" ref="C11:D11" si="1">SUM(C12:C13)</f>
        <v>1000817.55</v>
      </c>
      <c r="D11" s="120">
        <f t="shared" si="1"/>
        <v>1271609</v>
      </c>
      <c r="E11" s="120">
        <f t="shared" ref="E11:F11" si="2">SUM(E12:E13)</f>
        <v>1271609</v>
      </c>
      <c r="F11" s="120">
        <f t="shared" si="2"/>
        <v>1271609</v>
      </c>
    </row>
    <row r="12" spans="1:9">
      <c r="A12" s="17" t="s">
        <v>92</v>
      </c>
      <c r="B12" s="120">
        <f>SUM('POSEBNI DIO'!E8,'POSEBNI DIO'!E14,'POSEBNI DIO'!E26,'POSEBNI DIO'!E35,'POSEBNI DIO'!E42,'POSEBNI DIO'!E48,'POSEBNI DIO'!E55)</f>
        <v>964500.94000000006</v>
      </c>
      <c r="C12" s="120">
        <f>SUM('POSEBNI DIO'!F8,'POSEBNI DIO'!F14,'POSEBNI DIO'!F26,'POSEBNI DIO'!F35,'POSEBNI DIO'!F42,'POSEBNI DIO'!F48,'POSEBNI DIO'!F55)</f>
        <v>984200.65</v>
      </c>
      <c r="D12" s="120">
        <f>SUM('POSEBNI DIO'!G8,'POSEBNI DIO'!G14,'POSEBNI DIO'!G26,'POSEBNI DIO'!G35,'POSEBNI DIO'!G42,'POSEBNI DIO'!G48,'POSEBNI DIO'!G55,'POSEBNI DIO'!G80)</f>
        <v>1219539</v>
      </c>
      <c r="E12" s="120">
        <f>SUM('POSEBNI DIO'!H8,'POSEBNI DIO'!H14,'POSEBNI DIO'!H26,'POSEBNI DIO'!H35,'POSEBNI DIO'!H42,'POSEBNI DIO'!H48,'POSEBNI DIO'!H55,'POSEBNI DIO'!H80)</f>
        <v>1219539</v>
      </c>
      <c r="F12" s="120">
        <f>SUM('POSEBNI DIO'!I8,'POSEBNI DIO'!I14,'POSEBNI DIO'!I26,'POSEBNI DIO'!I35,'POSEBNI DIO'!I42,'POSEBNI DIO'!I48,'POSEBNI DIO'!I55,'POSEBNI DIO'!I80)</f>
        <v>1219539</v>
      </c>
    </row>
    <row r="13" spans="1:9">
      <c r="A13" s="16" t="s">
        <v>93</v>
      </c>
      <c r="B13" s="120">
        <f>SUM('POSEBNI DIO'!E23,'POSEBNI DIO'!E25,'POSEBNI DIO'!E63,'POSEBNI DIO'!E68,'POSEBNI DIO'!E73,'POSEBNI DIO'!E78)</f>
        <v>16101.77</v>
      </c>
      <c r="C13" s="120">
        <f>SUM('POSEBNI DIO'!F23,'POSEBNI DIO'!F25,'POSEBNI DIO'!F63,'POSEBNI DIO'!F68,'POSEBNI DIO'!F73,'POSEBNI DIO'!F78)</f>
        <v>16616.900000000001</v>
      </c>
      <c r="D13" s="120">
        <f>SUM('POSEBNI DIO'!G23,'POSEBNI DIO'!G25,'POSEBNI DIO'!G63,'POSEBNI DIO'!G68,'POSEBNI DIO'!G73,'POSEBNI DIO'!G78)</f>
        <v>52070</v>
      </c>
      <c r="E13" s="120">
        <f>SUM('POSEBNI DIO'!H23,'POSEBNI DIO'!H25,'POSEBNI DIO'!H63,'POSEBNI DIO'!H68,'POSEBNI DIO'!H73,'POSEBNI DIO'!H78)</f>
        <v>52070</v>
      </c>
      <c r="F13" s="120">
        <f>SUM('POSEBNI DIO'!I23,'POSEBNI DIO'!I25,'POSEBNI DIO'!I63,'POSEBNI DIO'!I68,'POSEBNI DIO'!I73,'POSEBNI DIO'!I78)</f>
        <v>52070</v>
      </c>
    </row>
    <row r="14" spans="1:9">
      <c r="A14" s="11"/>
      <c r="B14" s="120"/>
      <c r="C14" s="121"/>
      <c r="D14" s="121"/>
      <c r="E14" s="121"/>
      <c r="F14" s="122"/>
    </row>
    <row r="15" spans="1:9">
      <c r="A15" s="18"/>
      <c r="B15" s="120"/>
      <c r="C15" s="121"/>
      <c r="D15" s="121"/>
      <c r="E15" s="121"/>
      <c r="F15" s="122"/>
    </row>
  </sheetData>
  <mergeCells count="4">
    <mergeCell ref="A3:F3"/>
    <mergeCell ref="A5:F5"/>
    <mergeCell ref="A7:F7"/>
    <mergeCell ref="A1:I1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I1"/>
    </sheetView>
  </sheetViews>
  <sheetFormatPr defaultRowHeight="15"/>
  <cols>
    <col min="1" max="6" width="25.28515625" style="157" customWidth="1"/>
    <col min="7" max="16384" width="9.140625" style="157"/>
  </cols>
  <sheetData>
    <row r="1" spans="1:9" ht="42" customHeight="1">
      <c r="A1" s="207" t="s">
        <v>484</v>
      </c>
      <c r="B1" s="207"/>
      <c r="C1" s="207"/>
      <c r="D1" s="207"/>
      <c r="E1" s="207"/>
      <c r="F1" s="207"/>
      <c r="G1" s="207"/>
      <c r="H1" s="207"/>
      <c r="I1" s="207"/>
    </row>
    <row r="2" spans="1:9" ht="18" customHeight="1">
      <c r="A2" s="4"/>
      <c r="B2" s="4"/>
      <c r="C2" s="4"/>
      <c r="D2" s="4"/>
      <c r="E2" s="4"/>
      <c r="F2" s="4"/>
    </row>
    <row r="3" spans="1:9" ht="15.75" customHeight="1">
      <c r="A3" s="207" t="s">
        <v>28</v>
      </c>
      <c r="B3" s="207"/>
      <c r="C3" s="207"/>
      <c r="D3" s="207"/>
      <c r="E3" s="207"/>
      <c r="F3" s="207"/>
    </row>
    <row r="4" spans="1:9" ht="18">
      <c r="A4" s="4"/>
      <c r="B4" s="4"/>
      <c r="C4" s="4"/>
      <c r="D4" s="4"/>
      <c r="E4" s="5"/>
      <c r="F4" s="5"/>
    </row>
    <row r="5" spans="1:9" ht="18" customHeight="1">
      <c r="A5" s="207" t="s">
        <v>461</v>
      </c>
      <c r="B5" s="207"/>
      <c r="C5" s="207"/>
      <c r="D5" s="207"/>
      <c r="E5" s="207"/>
      <c r="F5" s="207"/>
    </row>
    <row r="6" spans="1:9" ht="18">
      <c r="A6" s="4"/>
      <c r="B6" s="4"/>
      <c r="C6" s="4"/>
      <c r="D6" s="4"/>
      <c r="E6" s="5"/>
      <c r="F6" s="5"/>
    </row>
    <row r="7" spans="1:9" ht="25.5">
      <c r="A7" s="22" t="s">
        <v>462</v>
      </c>
      <c r="B7" s="22" t="s">
        <v>455</v>
      </c>
      <c r="C7" s="23" t="s">
        <v>439</v>
      </c>
      <c r="D7" s="23" t="s">
        <v>456</v>
      </c>
      <c r="E7" s="23" t="s">
        <v>39</v>
      </c>
      <c r="F7" s="23" t="s">
        <v>457</v>
      </c>
    </row>
    <row r="8" spans="1:9">
      <c r="A8" s="11" t="s">
        <v>459</v>
      </c>
      <c r="B8" s="8"/>
      <c r="C8" s="9"/>
      <c r="D8" s="9"/>
      <c r="E8" s="9"/>
      <c r="F8" s="9"/>
    </row>
    <row r="9" spans="1:9" ht="25.5">
      <c r="A9" s="11" t="s">
        <v>463</v>
      </c>
      <c r="B9" s="8"/>
      <c r="C9" s="9"/>
      <c r="D9" s="9"/>
      <c r="E9" s="9"/>
      <c r="F9" s="9"/>
    </row>
    <row r="10" spans="1:9" ht="25.5">
      <c r="A10" s="17" t="s">
        <v>464</v>
      </c>
      <c r="B10" s="8"/>
      <c r="C10" s="9"/>
      <c r="D10" s="9"/>
      <c r="E10" s="9"/>
      <c r="F10" s="9"/>
    </row>
    <row r="11" spans="1:9">
      <c r="A11" s="17"/>
      <c r="B11" s="8"/>
      <c r="C11" s="9"/>
      <c r="D11" s="9"/>
      <c r="E11" s="9"/>
      <c r="F11" s="9"/>
    </row>
    <row r="12" spans="1:9">
      <c r="A12" s="11" t="s">
        <v>460</v>
      </c>
      <c r="B12" s="8"/>
      <c r="C12" s="9"/>
      <c r="D12" s="9"/>
      <c r="E12" s="9"/>
      <c r="F12" s="9"/>
    </row>
    <row r="13" spans="1:9">
      <c r="A13" s="25" t="s">
        <v>465</v>
      </c>
      <c r="B13" s="8"/>
      <c r="C13" s="9"/>
      <c r="D13" s="9"/>
      <c r="E13" s="9"/>
      <c r="F13" s="9"/>
    </row>
    <row r="14" spans="1:9">
      <c r="A14" s="12" t="s">
        <v>466</v>
      </c>
      <c r="B14" s="8"/>
      <c r="C14" s="9"/>
      <c r="D14" s="9"/>
      <c r="E14" s="9"/>
      <c r="F14" s="10"/>
    </row>
    <row r="15" spans="1:9">
      <c r="A15" s="25" t="s">
        <v>467</v>
      </c>
      <c r="B15" s="8"/>
      <c r="C15" s="9"/>
      <c r="D15" s="9"/>
      <c r="E15" s="9"/>
      <c r="F15" s="10"/>
    </row>
    <row r="16" spans="1:9">
      <c r="A16" s="12" t="s">
        <v>468</v>
      </c>
      <c r="B16" s="8"/>
      <c r="C16" s="9"/>
      <c r="D16" s="9"/>
      <c r="E16" s="9"/>
      <c r="F16" s="10"/>
    </row>
  </sheetData>
  <mergeCells count="3">
    <mergeCell ref="A3:F3"/>
    <mergeCell ref="A5:F5"/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G29" sqref="G29"/>
    </sheetView>
  </sheetViews>
  <sheetFormatPr defaultRowHeight="15"/>
  <cols>
    <col min="1" max="1" width="7.42578125" style="157" bestFit="1" customWidth="1"/>
    <col min="2" max="2" width="8.42578125" style="157" bestFit="1" customWidth="1"/>
    <col min="3" max="8" width="25.28515625" style="157" customWidth="1"/>
    <col min="9" max="16384" width="9.140625" style="157"/>
  </cols>
  <sheetData>
    <row r="1" spans="1:9" ht="42" customHeight="1">
      <c r="A1" s="207" t="s">
        <v>484</v>
      </c>
      <c r="B1" s="207"/>
      <c r="C1" s="207"/>
      <c r="D1" s="207"/>
      <c r="E1" s="207"/>
      <c r="F1" s="207"/>
      <c r="G1" s="207"/>
      <c r="H1" s="207"/>
      <c r="I1" s="207"/>
    </row>
    <row r="2" spans="1:9" ht="18" customHeight="1">
      <c r="A2" s="4"/>
      <c r="B2" s="4"/>
      <c r="C2" s="4"/>
      <c r="D2" s="4"/>
      <c r="E2" s="4"/>
      <c r="F2" s="4"/>
      <c r="G2" s="4"/>
      <c r="H2" s="4"/>
    </row>
    <row r="3" spans="1:9" ht="15.75" customHeight="1">
      <c r="A3" s="207" t="s">
        <v>28</v>
      </c>
      <c r="B3" s="207"/>
      <c r="C3" s="207"/>
      <c r="D3" s="207"/>
      <c r="E3" s="207"/>
      <c r="F3" s="207"/>
      <c r="G3" s="207"/>
      <c r="H3" s="207"/>
    </row>
    <row r="4" spans="1:9" ht="18">
      <c r="A4" s="4"/>
      <c r="B4" s="4"/>
      <c r="C4" s="4"/>
      <c r="D4" s="4"/>
      <c r="E4" s="4"/>
      <c r="F4" s="4"/>
      <c r="G4" s="5"/>
      <c r="H4" s="5"/>
    </row>
    <row r="5" spans="1:9" ht="18" customHeight="1">
      <c r="A5" s="207" t="s">
        <v>458</v>
      </c>
      <c r="B5" s="207"/>
      <c r="C5" s="207"/>
      <c r="D5" s="207"/>
      <c r="E5" s="207"/>
      <c r="F5" s="207"/>
      <c r="G5" s="207"/>
      <c r="H5" s="207"/>
    </row>
    <row r="6" spans="1:9" ht="18">
      <c r="A6" s="4"/>
      <c r="B6" s="4"/>
      <c r="C6" s="4"/>
      <c r="D6" s="4"/>
      <c r="E6" s="4"/>
      <c r="F6" s="4"/>
      <c r="G6" s="5"/>
      <c r="H6" s="5"/>
    </row>
    <row r="7" spans="1:9" ht="25.5">
      <c r="A7" s="23" t="s">
        <v>13</v>
      </c>
      <c r="B7" s="22" t="s">
        <v>14</v>
      </c>
      <c r="C7" s="22" t="s">
        <v>43</v>
      </c>
      <c r="D7" s="22" t="s">
        <v>455</v>
      </c>
      <c r="E7" s="23" t="s">
        <v>439</v>
      </c>
      <c r="F7" s="23" t="s">
        <v>456</v>
      </c>
      <c r="G7" s="23" t="s">
        <v>39</v>
      </c>
      <c r="H7" s="23" t="s">
        <v>457</v>
      </c>
    </row>
    <row r="8" spans="1:9">
      <c r="A8" s="180"/>
      <c r="B8" s="181"/>
      <c r="C8" s="182" t="s">
        <v>459</v>
      </c>
      <c r="D8" s="181"/>
      <c r="E8" s="180"/>
      <c r="F8" s="180"/>
      <c r="G8" s="180"/>
      <c r="H8" s="180"/>
    </row>
    <row r="9" spans="1:9" ht="25.5">
      <c r="A9" s="11">
        <v>8</v>
      </c>
      <c r="B9" s="11"/>
      <c r="C9" s="11" t="s">
        <v>25</v>
      </c>
      <c r="D9" s="8"/>
      <c r="E9" s="9"/>
      <c r="F9" s="9"/>
      <c r="G9" s="9"/>
      <c r="H9" s="9"/>
    </row>
    <row r="10" spans="1:9">
      <c r="A10" s="11"/>
      <c r="B10" s="15">
        <v>84</v>
      </c>
      <c r="C10" s="15" t="s">
        <v>32</v>
      </c>
      <c r="D10" s="8"/>
      <c r="E10" s="9"/>
      <c r="F10" s="9"/>
      <c r="G10" s="9"/>
      <c r="H10" s="9"/>
    </row>
    <row r="11" spans="1:9">
      <c r="A11" s="11"/>
      <c r="B11" s="15"/>
      <c r="C11" s="183"/>
      <c r="D11" s="8"/>
      <c r="E11" s="9"/>
      <c r="F11" s="9"/>
      <c r="G11" s="9"/>
      <c r="H11" s="9"/>
    </row>
    <row r="12" spans="1:9">
      <c r="A12" s="11"/>
      <c r="B12" s="15"/>
      <c r="C12" s="182" t="s">
        <v>460</v>
      </c>
      <c r="D12" s="8"/>
      <c r="E12" s="9"/>
      <c r="F12" s="9"/>
      <c r="G12" s="9"/>
      <c r="H12" s="9"/>
    </row>
    <row r="13" spans="1:9" ht="25.5">
      <c r="A13" s="13">
        <v>5</v>
      </c>
      <c r="B13" s="14"/>
      <c r="C13" s="25" t="s">
        <v>26</v>
      </c>
      <c r="D13" s="8"/>
      <c r="E13" s="9"/>
      <c r="F13" s="9"/>
      <c r="G13" s="9"/>
      <c r="H13" s="9"/>
    </row>
    <row r="14" spans="1:9" ht="25.5">
      <c r="A14" s="15"/>
      <c r="B14" s="15">
        <v>54</v>
      </c>
      <c r="C14" s="26" t="s">
        <v>34</v>
      </c>
      <c r="D14" s="8"/>
      <c r="E14" s="9"/>
      <c r="F14" s="9"/>
      <c r="G14" s="9"/>
      <c r="H14" s="10"/>
    </row>
  </sheetData>
  <mergeCells count="3">
    <mergeCell ref="A3:H3"/>
    <mergeCell ref="A5:H5"/>
    <mergeCell ref="A1:I1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D94" sqref="D94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>
      <c r="A1" s="207" t="s">
        <v>484</v>
      </c>
      <c r="B1" s="207"/>
      <c r="C1" s="207"/>
      <c r="D1" s="207"/>
      <c r="E1" s="207"/>
      <c r="F1" s="207"/>
      <c r="G1" s="207"/>
      <c r="H1" s="207"/>
      <c r="I1" s="207"/>
    </row>
    <row r="2" spans="1:9" ht="18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>
      <c r="A3" s="207" t="s">
        <v>27</v>
      </c>
      <c r="B3" s="208"/>
      <c r="C3" s="208"/>
      <c r="D3" s="208"/>
      <c r="E3" s="208"/>
      <c r="F3" s="208"/>
      <c r="G3" s="208"/>
      <c r="H3" s="208"/>
      <c r="I3" s="208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25.5">
      <c r="A5" s="251" t="s">
        <v>29</v>
      </c>
      <c r="B5" s="252"/>
      <c r="C5" s="253"/>
      <c r="D5" s="22" t="s">
        <v>30</v>
      </c>
      <c r="E5" s="22" t="s">
        <v>455</v>
      </c>
      <c r="F5" s="23" t="s">
        <v>439</v>
      </c>
      <c r="G5" s="23" t="s">
        <v>456</v>
      </c>
      <c r="H5" s="23" t="s">
        <v>39</v>
      </c>
      <c r="I5" s="23" t="s">
        <v>457</v>
      </c>
    </row>
    <row r="6" spans="1:9">
      <c r="A6" s="239" t="s">
        <v>64</v>
      </c>
      <c r="B6" s="240"/>
      <c r="C6" s="241"/>
      <c r="D6" s="28" t="s">
        <v>65</v>
      </c>
      <c r="E6" s="118">
        <f>SUM(E7,E13,E54,E59,E64,E69,E74,E79)</f>
        <v>980602.7100000002</v>
      </c>
      <c r="F6" s="118">
        <f>SUM(F7,F13,F54,F59,F64,F69,F74,F79)</f>
        <v>1000817.5500000002</v>
      </c>
      <c r="G6" s="118">
        <f>SUM(G7,G13,G54,G59,G64,G69,G74,G79)</f>
        <v>1271609</v>
      </c>
      <c r="H6" s="118">
        <f>SUM(H7,H13,H54,H59,H64,H69,H74,H79)</f>
        <v>1271609</v>
      </c>
      <c r="I6" s="118">
        <f>SUM(I7,I13,I54,I59,I64,I69,I74,I79)</f>
        <v>1271609</v>
      </c>
    </row>
    <row r="7" spans="1:9">
      <c r="A7" s="239" t="s">
        <v>72</v>
      </c>
      <c r="B7" s="240"/>
      <c r="C7" s="241"/>
      <c r="D7" s="89" t="s">
        <v>73</v>
      </c>
      <c r="E7" s="118">
        <f>SUM(E8)</f>
        <v>61835.159999999996</v>
      </c>
      <c r="F7" s="118">
        <f t="shared" ref="F7:I8" si="0">SUM(F8)</f>
        <v>61949.68</v>
      </c>
      <c r="G7" s="118">
        <f t="shared" si="0"/>
        <v>70949</v>
      </c>
      <c r="H7" s="118">
        <f t="shared" si="0"/>
        <v>70949</v>
      </c>
      <c r="I7" s="118">
        <f t="shared" si="0"/>
        <v>70949</v>
      </c>
    </row>
    <row r="8" spans="1:9" ht="25.5">
      <c r="A8" s="242" t="s">
        <v>67</v>
      </c>
      <c r="B8" s="243"/>
      <c r="C8" s="244"/>
      <c r="D8" s="117" t="s">
        <v>75</v>
      </c>
      <c r="E8" s="119">
        <f>SUM(E9)</f>
        <v>61835.159999999996</v>
      </c>
      <c r="F8" s="119">
        <f t="shared" si="0"/>
        <v>61949.68</v>
      </c>
      <c r="G8" s="119">
        <f t="shared" si="0"/>
        <v>70949</v>
      </c>
      <c r="H8" s="119">
        <f t="shared" si="0"/>
        <v>70949</v>
      </c>
      <c r="I8" s="119">
        <f t="shared" si="0"/>
        <v>70949</v>
      </c>
    </row>
    <row r="9" spans="1:9">
      <c r="A9" s="245">
        <v>3</v>
      </c>
      <c r="B9" s="246"/>
      <c r="C9" s="247"/>
      <c r="D9" s="27" t="s">
        <v>19</v>
      </c>
      <c r="E9" s="120">
        <f t="shared" ref="E9:F9" si="1">SUM(E10:E12)</f>
        <v>61835.159999999996</v>
      </c>
      <c r="F9" s="120">
        <f t="shared" si="1"/>
        <v>61949.68</v>
      </c>
      <c r="G9" s="120">
        <f>SUM(G10:G12)</f>
        <v>70949</v>
      </c>
      <c r="H9" s="120">
        <f t="shared" ref="H9:I9" si="2">SUM(H10:H12)</f>
        <v>70949</v>
      </c>
      <c r="I9" s="120">
        <f t="shared" si="2"/>
        <v>70949</v>
      </c>
    </row>
    <row r="10" spans="1:9">
      <c r="A10" s="248">
        <v>31</v>
      </c>
      <c r="B10" s="249"/>
      <c r="C10" s="250"/>
      <c r="D10" s="27" t="s">
        <v>20</v>
      </c>
      <c r="E10" s="120">
        <v>530.89</v>
      </c>
      <c r="F10" s="120">
        <v>530.89</v>
      </c>
      <c r="G10" s="120">
        <f>SUM(List2!H10)</f>
        <v>531</v>
      </c>
      <c r="H10" s="120">
        <v>531</v>
      </c>
      <c r="I10" s="120">
        <v>531</v>
      </c>
    </row>
    <row r="11" spans="1:9">
      <c r="A11" s="248">
        <v>32</v>
      </c>
      <c r="B11" s="249"/>
      <c r="C11" s="250"/>
      <c r="D11" s="27" t="s">
        <v>31</v>
      </c>
      <c r="E11" s="120">
        <v>61299.06</v>
      </c>
      <c r="F11" s="120">
        <v>61319.25</v>
      </c>
      <c r="G11" s="120">
        <f>SUM(List2!H13)</f>
        <v>70313</v>
      </c>
      <c r="H11" s="120">
        <v>70313</v>
      </c>
      <c r="I11" s="120">
        <v>70313</v>
      </c>
    </row>
    <row r="12" spans="1:9">
      <c r="A12" s="85">
        <v>34</v>
      </c>
      <c r="B12" s="86"/>
      <c r="C12" s="87"/>
      <c r="D12" s="88" t="s">
        <v>221</v>
      </c>
      <c r="E12" s="120">
        <v>5.21</v>
      </c>
      <c r="F12" s="120">
        <v>99.54</v>
      </c>
      <c r="G12" s="120">
        <f>SUM(List2!H43)</f>
        <v>105</v>
      </c>
      <c r="H12" s="120">
        <v>105</v>
      </c>
      <c r="I12" s="120">
        <v>105</v>
      </c>
    </row>
    <row r="13" spans="1:9" ht="36" customHeight="1">
      <c r="A13" s="239" t="s">
        <v>74</v>
      </c>
      <c r="B13" s="240"/>
      <c r="C13" s="241"/>
      <c r="D13" s="89" t="s">
        <v>76</v>
      </c>
      <c r="E13" s="118">
        <f>SUM(E14,E20,E26,E35,E42,E48)</f>
        <v>889388.92</v>
      </c>
      <c r="F13" s="118">
        <f t="shared" ref="F13:I13" si="3">SUM(F14,F20,F26,F35,F42,F48)</f>
        <v>918149.84000000008</v>
      </c>
      <c r="G13" s="118">
        <f t="shared" si="3"/>
        <v>1141880</v>
      </c>
      <c r="H13" s="118">
        <f t="shared" si="3"/>
        <v>1141880</v>
      </c>
      <c r="I13" s="118">
        <f t="shared" si="3"/>
        <v>1141880</v>
      </c>
    </row>
    <row r="14" spans="1:9" ht="15" customHeight="1">
      <c r="A14" s="242" t="s">
        <v>68</v>
      </c>
      <c r="B14" s="243"/>
      <c r="C14" s="244"/>
      <c r="D14" s="117" t="s">
        <v>69</v>
      </c>
      <c r="E14" s="119">
        <f>SUM(E15,E18)</f>
        <v>1915.1100000000001</v>
      </c>
      <c r="F14" s="119">
        <f t="shared" ref="F14:I14" si="4">SUM(F15,F18)</f>
        <v>2654.45</v>
      </c>
      <c r="G14" s="119">
        <f t="shared" si="4"/>
        <v>5200</v>
      </c>
      <c r="H14" s="119">
        <f t="shared" si="4"/>
        <v>5200</v>
      </c>
      <c r="I14" s="119">
        <f t="shared" si="4"/>
        <v>5200</v>
      </c>
    </row>
    <row r="15" spans="1:9">
      <c r="A15" s="245">
        <v>3</v>
      </c>
      <c r="B15" s="246"/>
      <c r="C15" s="247"/>
      <c r="D15" s="34" t="s">
        <v>19</v>
      </c>
      <c r="E15" s="120">
        <f>SUM(E16:E17)</f>
        <v>884.34</v>
      </c>
      <c r="F15" s="120">
        <f t="shared" ref="F15:I15" si="5">SUM(F16:F17)</f>
        <v>1194.51</v>
      </c>
      <c r="G15" s="120">
        <f t="shared" si="5"/>
        <v>3265</v>
      </c>
      <c r="H15" s="120">
        <f t="shared" si="5"/>
        <v>3265</v>
      </c>
      <c r="I15" s="120">
        <f t="shared" si="5"/>
        <v>3265</v>
      </c>
    </row>
    <row r="16" spans="1:9">
      <c r="A16" s="248">
        <v>31</v>
      </c>
      <c r="B16" s="249"/>
      <c r="C16" s="250"/>
      <c r="D16" s="34" t="s">
        <v>20</v>
      </c>
      <c r="E16" s="120">
        <v>94.83</v>
      </c>
      <c r="F16" s="120">
        <v>265.45</v>
      </c>
      <c r="G16" s="120">
        <f>SUM(List2!H51)</f>
        <v>1165</v>
      </c>
      <c r="H16" s="120">
        <v>1165</v>
      </c>
      <c r="I16" s="120">
        <v>1165</v>
      </c>
    </row>
    <row r="17" spans="1:9">
      <c r="A17" s="248">
        <v>32</v>
      </c>
      <c r="B17" s="249"/>
      <c r="C17" s="250"/>
      <c r="D17" s="34" t="s">
        <v>31</v>
      </c>
      <c r="E17" s="120">
        <v>789.51</v>
      </c>
      <c r="F17" s="120">
        <v>929.06</v>
      </c>
      <c r="G17" s="120">
        <f>SUM(List2!H55)</f>
        <v>2100</v>
      </c>
      <c r="H17" s="120">
        <v>2100</v>
      </c>
      <c r="I17" s="120">
        <v>2100</v>
      </c>
    </row>
    <row r="18" spans="1:9" ht="25.5">
      <c r="A18" s="245">
        <v>4</v>
      </c>
      <c r="B18" s="246"/>
      <c r="C18" s="247"/>
      <c r="D18" s="34" t="s">
        <v>21</v>
      </c>
      <c r="E18" s="120">
        <f>SUM(E19)</f>
        <v>1030.77</v>
      </c>
      <c r="F18" s="120">
        <f t="shared" ref="F18:I18" si="6">SUM(F19)</f>
        <v>1459.94</v>
      </c>
      <c r="G18" s="120">
        <f t="shared" si="6"/>
        <v>1935</v>
      </c>
      <c r="H18" s="120">
        <f t="shared" si="6"/>
        <v>1935</v>
      </c>
      <c r="I18" s="120">
        <f t="shared" si="6"/>
        <v>1935</v>
      </c>
    </row>
    <row r="19" spans="1:9" ht="25.5">
      <c r="A19" s="248">
        <v>42</v>
      </c>
      <c r="B19" s="249"/>
      <c r="C19" s="250"/>
      <c r="D19" s="34" t="s">
        <v>42</v>
      </c>
      <c r="E19" s="120">
        <v>1030.77</v>
      </c>
      <c r="F19" s="120">
        <v>1459.94</v>
      </c>
      <c r="G19" s="120">
        <f>SUM(List2!H75)</f>
        <v>1935</v>
      </c>
      <c r="H19" s="120">
        <v>1935</v>
      </c>
      <c r="I19" s="120">
        <v>1935</v>
      </c>
    </row>
    <row r="20" spans="1:9" ht="15" customHeight="1">
      <c r="A20" s="242" t="s">
        <v>70</v>
      </c>
      <c r="B20" s="243"/>
      <c r="C20" s="244"/>
      <c r="D20" s="117" t="s">
        <v>71</v>
      </c>
      <c r="E20" s="119">
        <f>SUM(E21,E24)</f>
        <v>7880.9</v>
      </c>
      <c r="F20" s="119">
        <f t="shared" ref="F20:I20" si="7">SUM(F21,F24)</f>
        <v>7963.37</v>
      </c>
      <c r="G20" s="119">
        <f t="shared" si="7"/>
        <v>0</v>
      </c>
      <c r="H20" s="119">
        <f t="shared" si="7"/>
        <v>0</v>
      </c>
      <c r="I20" s="119">
        <f t="shared" si="7"/>
        <v>0</v>
      </c>
    </row>
    <row r="21" spans="1:9">
      <c r="A21" s="245">
        <v>3</v>
      </c>
      <c r="B21" s="246"/>
      <c r="C21" s="247"/>
      <c r="D21" s="34" t="s">
        <v>19</v>
      </c>
      <c r="E21" s="120">
        <f>SUM(E22:E23)</f>
        <v>7880.9</v>
      </c>
      <c r="F21" s="120">
        <f t="shared" ref="F21:I21" si="8">SUM(F22:F23)</f>
        <v>7963.37</v>
      </c>
      <c r="G21" s="120">
        <f t="shared" si="8"/>
        <v>0</v>
      </c>
      <c r="H21" s="120">
        <f t="shared" si="8"/>
        <v>0</v>
      </c>
      <c r="I21" s="120">
        <f t="shared" si="8"/>
        <v>0</v>
      </c>
    </row>
    <row r="22" spans="1:9">
      <c r="A22" s="248">
        <v>31</v>
      </c>
      <c r="B22" s="249"/>
      <c r="C22" s="250"/>
      <c r="D22" s="34" t="s">
        <v>20</v>
      </c>
      <c r="E22" s="120"/>
      <c r="F22" s="120"/>
      <c r="G22" s="120"/>
      <c r="H22" s="120"/>
      <c r="I22" s="120"/>
    </row>
    <row r="23" spans="1:9">
      <c r="A23" s="248">
        <v>32</v>
      </c>
      <c r="B23" s="249"/>
      <c r="C23" s="250"/>
      <c r="D23" s="34" t="s">
        <v>31</v>
      </c>
      <c r="E23" s="120">
        <v>7880.9</v>
      </c>
      <c r="F23" s="120">
        <v>7963.37</v>
      </c>
      <c r="G23" s="120">
        <f>SUM(List2!H87)</f>
        <v>0</v>
      </c>
      <c r="H23" s="120">
        <v>0</v>
      </c>
      <c r="I23" s="120">
        <v>0</v>
      </c>
    </row>
    <row r="24" spans="1:9" ht="25.5">
      <c r="A24" s="245">
        <v>4</v>
      </c>
      <c r="B24" s="246"/>
      <c r="C24" s="247"/>
      <c r="D24" s="34" t="s">
        <v>21</v>
      </c>
      <c r="E24" s="120">
        <f>SUM(E25)</f>
        <v>0</v>
      </c>
      <c r="F24" s="120">
        <f t="shared" ref="F24:I24" si="9">SUM(F25)</f>
        <v>0</v>
      </c>
      <c r="G24" s="120">
        <f t="shared" si="9"/>
        <v>0</v>
      </c>
      <c r="H24" s="120">
        <f t="shared" si="9"/>
        <v>0</v>
      </c>
      <c r="I24" s="120">
        <f t="shared" si="9"/>
        <v>0</v>
      </c>
    </row>
    <row r="25" spans="1:9" ht="25.5">
      <c r="A25" s="248">
        <v>42</v>
      </c>
      <c r="B25" s="249"/>
      <c r="C25" s="250"/>
      <c r="D25" s="34" t="s">
        <v>42</v>
      </c>
      <c r="E25" s="120">
        <v>0</v>
      </c>
      <c r="F25" s="120"/>
      <c r="G25" s="120">
        <f>SUM(List2!H105)</f>
        <v>0</v>
      </c>
      <c r="H25" s="120"/>
      <c r="I25" s="120"/>
    </row>
    <row r="26" spans="1:9">
      <c r="A26" s="242" t="s">
        <v>77</v>
      </c>
      <c r="B26" s="243"/>
      <c r="C26" s="244"/>
      <c r="D26" s="117" t="s">
        <v>66</v>
      </c>
      <c r="E26" s="119">
        <f>SUM(E27,E33)</f>
        <v>40383.1</v>
      </c>
      <c r="F26" s="119">
        <f t="shared" ref="F26:I26" si="10">SUM(F27,F33)</f>
        <v>30300.61</v>
      </c>
      <c r="G26" s="119">
        <f t="shared" si="10"/>
        <v>31950</v>
      </c>
      <c r="H26" s="119">
        <f t="shared" si="10"/>
        <v>31950</v>
      </c>
      <c r="I26" s="119">
        <f t="shared" si="10"/>
        <v>31950</v>
      </c>
    </row>
    <row r="27" spans="1:9">
      <c r="A27" s="245">
        <v>3</v>
      </c>
      <c r="B27" s="246"/>
      <c r="C27" s="247"/>
      <c r="D27" s="88" t="s">
        <v>19</v>
      </c>
      <c r="E27" s="120">
        <f t="shared" ref="E27:H27" si="11">SUM(E28:E32)</f>
        <v>34321.360000000001</v>
      </c>
      <c r="F27" s="120">
        <f t="shared" si="11"/>
        <v>26849.82</v>
      </c>
      <c r="G27" s="120">
        <f t="shared" si="11"/>
        <v>28500</v>
      </c>
      <c r="H27" s="120">
        <f t="shared" si="11"/>
        <v>28500</v>
      </c>
      <c r="I27" s="120">
        <f>SUM(I28:I32)</f>
        <v>28500</v>
      </c>
    </row>
    <row r="28" spans="1:9">
      <c r="A28" s="248">
        <v>31</v>
      </c>
      <c r="B28" s="249"/>
      <c r="C28" s="250"/>
      <c r="D28" s="88" t="s">
        <v>20</v>
      </c>
      <c r="E28" s="120">
        <v>294.49</v>
      </c>
      <c r="F28" s="120">
        <v>172.54</v>
      </c>
      <c r="G28" s="120">
        <f>SUM(List2!H110)</f>
        <v>350</v>
      </c>
      <c r="H28" s="120">
        <v>350</v>
      </c>
      <c r="I28" s="120">
        <v>350</v>
      </c>
    </row>
    <row r="29" spans="1:9">
      <c r="A29" s="248">
        <v>32</v>
      </c>
      <c r="B29" s="249"/>
      <c r="C29" s="250"/>
      <c r="D29" s="88" t="s">
        <v>31</v>
      </c>
      <c r="E29" s="120">
        <v>4538.18</v>
      </c>
      <c r="F29" s="120">
        <v>132.72</v>
      </c>
      <c r="G29" s="120">
        <f>SUM(List2!H115)</f>
        <v>150</v>
      </c>
      <c r="H29" s="120">
        <v>150</v>
      </c>
      <c r="I29" s="120">
        <v>150</v>
      </c>
    </row>
    <row r="30" spans="1:9" s="165" customFormat="1">
      <c r="A30" s="161">
        <v>34</v>
      </c>
      <c r="B30" s="162"/>
      <c r="C30" s="163"/>
      <c r="D30" s="160" t="s">
        <v>221</v>
      </c>
      <c r="E30" s="120">
        <v>2999.85</v>
      </c>
      <c r="F30" s="120"/>
      <c r="G30" s="120"/>
      <c r="H30" s="120"/>
      <c r="I30" s="120"/>
    </row>
    <row r="31" spans="1:9" ht="38.25">
      <c r="A31" s="85">
        <v>37</v>
      </c>
      <c r="B31" s="86"/>
      <c r="C31" s="87"/>
      <c r="D31" s="88" t="s">
        <v>289</v>
      </c>
      <c r="E31" s="120">
        <v>26488.84</v>
      </c>
      <c r="F31" s="120">
        <v>26544.560000000001</v>
      </c>
      <c r="G31" s="120">
        <f>SUM(List2!J127)</f>
        <v>28000</v>
      </c>
      <c r="H31" s="120">
        <v>28000</v>
      </c>
      <c r="I31" s="120">
        <v>28000</v>
      </c>
    </row>
    <row r="32" spans="1:9" s="165" customFormat="1">
      <c r="A32" s="161">
        <v>38</v>
      </c>
      <c r="B32" s="162"/>
      <c r="C32" s="163"/>
      <c r="D32" s="160" t="s">
        <v>469</v>
      </c>
      <c r="E32" s="120"/>
      <c r="F32" s="120"/>
      <c r="G32" s="120">
        <f>SUM(List2!H130)</f>
        <v>0</v>
      </c>
      <c r="H32" s="120"/>
      <c r="I32" s="120"/>
    </row>
    <row r="33" spans="1:9" ht="25.5">
      <c r="A33" s="245">
        <v>4</v>
      </c>
      <c r="B33" s="246"/>
      <c r="C33" s="247"/>
      <c r="D33" s="88" t="s">
        <v>21</v>
      </c>
      <c r="E33" s="120">
        <f>SUM(E34)</f>
        <v>6061.74</v>
      </c>
      <c r="F33" s="120">
        <f t="shared" ref="F33:I33" si="12">SUM(F34)</f>
        <v>3450.79</v>
      </c>
      <c r="G33" s="120">
        <f t="shared" si="12"/>
        <v>3450</v>
      </c>
      <c r="H33" s="120">
        <f t="shared" si="12"/>
        <v>3450</v>
      </c>
      <c r="I33" s="120">
        <f t="shared" si="12"/>
        <v>3450</v>
      </c>
    </row>
    <row r="34" spans="1:9" ht="25.5">
      <c r="A34" s="248">
        <v>42</v>
      </c>
      <c r="B34" s="249"/>
      <c r="C34" s="250"/>
      <c r="D34" s="88" t="s">
        <v>42</v>
      </c>
      <c r="E34" s="120">
        <v>6061.74</v>
      </c>
      <c r="F34" s="120">
        <v>3450.79</v>
      </c>
      <c r="G34" s="120">
        <f>SUM(List2!H134)</f>
        <v>3450</v>
      </c>
      <c r="H34" s="120">
        <v>3450</v>
      </c>
      <c r="I34" s="120">
        <v>3450</v>
      </c>
    </row>
    <row r="35" spans="1:9">
      <c r="A35" s="242" t="s">
        <v>77</v>
      </c>
      <c r="B35" s="243"/>
      <c r="C35" s="244"/>
      <c r="D35" s="117" t="s">
        <v>78</v>
      </c>
      <c r="E35" s="119">
        <f>SUM(E36,E40)</f>
        <v>833674.02</v>
      </c>
      <c r="F35" s="119">
        <f t="shared" ref="F35:I35" si="13">SUM(F36,F40)</f>
        <v>876103.26</v>
      </c>
      <c r="G35" s="119">
        <f t="shared" si="13"/>
        <v>1104330</v>
      </c>
      <c r="H35" s="119">
        <f t="shared" si="13"/>
        <v>1104330</v>
      </c>
      <c r="I35" s="119">
        <f t="shared" si="13"/>
        <v>1104330</v>
      </c>
    </row>
    <row r="36" spans="1:9">
      <c r="A36" s="245">
        <v>3</v>
      </c>
      <c r="B36" s="246"/>
      <c r="C36" s="247"/>
      <c r="D36" s="88" t="s">
        <v>19</v>
      </c>
      <c r="E36" s="120">
        <f t="shared" ref="E36:F36" si="14">SUM(E37:E39)</f>
        <v>833674.02</v>
      </c>
      <c r="F36" s="120">
        <f t="shared" si="14"/>
        <v>876103.26</v>
      </c>
      <c r="G36" s="120">
        <f>SUM(G37:G39)</f>
        <v>1104330</v>
      </c>
      <c r="H36" s="120">
        <f t="shared" ref="H36:I36" si="15">SUM(H37:H38)</f>
        <v>1104330</v>
      </c>
      <c r="I36" s="120">
        <f t="shared" si="15"/>
        <v>1104330</v>
      </c>
    </row>
    <row r="37" spans="1:9">
      <c r="A37" s="248">
        <v>31</v>
      </c>
      <c r="B37" s="249"/>
      <c r="C37" s="250"/>
      <c r="D37" s="88" t="s">
        <v>20</v>
      </c>
      <c r="E37" s="120">
        <v>811325.51</v>
      </c>
      <c r="F37" s="120">
        <v>841595.33</v>
      </c>
      <c r="G37" s="120">
        <f>SUM(List2!H231)</f>
        <v>1067530</v>
      </c>
      <c r="H37" s="120">
        <v>1067530</v>
      </c>
      <c r="I37" s="120">
        <v>1067530</v>
      </c>
    </row>
    <row r="38" spans="1:9">
      <c r="A38" s="248">
        <v>32</v>
      </c>
      <c r="B38" s="249"/>
      <c r="C38" s="250"/>
      <c r="D38" s="88" t="s">
        <v>31</v>
      </c>
      <c r="E38" s="120">
        <v>22348.51</v>
      </c>
      <c r="F38" s="120">
        <v>34507.93</v>
      </c>
      <c r="G38" s="120">
        <f>SUM(List2!H241)</f>
        <v>36800</v>
      </c>
      <c r="H38" s="120">
        <v>36800</v>
      </c>
      <c r="I38" s="120">
        <v>36800</v>
      </c>
    </row>
    <row r="39" spans="1:9">
      <c r="A39" s="85">
        <v>34</v>
      </c>
      <c r="B39" s="86"/>
      <c r="C39" s="87"/>
      <c r="D39" s="88" t="s">
        <v>221</v>
      </c>
      <c r="E39" s="120"/>
      <c r="F39" s="120">
        <v>0</v>
      </c>
      <c r="G39" s="120">
        <f>SUM(List2!H247)</f>
        <v>0</v>
      </c>
      <c r="H39" s="120"/>
      <c r="I39" s="120"/>
    </row>
    <row r="40" spans="1:9" ht="25.5">
      <c r="A40" s="245">
        <v>4</v>
      </c>
      <c r="B40" s="246"/>
      <c r="C40" s="247"/>
      <c r="D40" s="88" t="s">
        <v>21</v>
      </c>
      <c r="E40" s="120">
        <f>SUM(E41)</f>
        <v>0</v>
      </c>
      <c r="F40" s="120">
        <f t="shared" ref="F40:I40" si="16">SUM(F41)</f>
        <v>0</v>
      </c>
      <c r="G40" s="120">
        <f t="shared" si="16"/>
        <v>0</v>
      </c>
      <c r="H40" s="120">
        <f t="shared" si="16"/>
        <v>0</v>
      </c>
      <c r="I40" s="120">
        <f t="shared" si="16"/>
        <v>0</v>
      </c>
    </row>
    <row r="41" spans="1:9" ht="25.5">
      <c r="A41" s="248">
        <v>42</v>
      </c>
      <c r="B41" s="249"/>
      <c r="C41" s="250"/>
      <c r="D41" s="88" t="s">
        <v>42</v>
      </c>
      <c r="E41" s="120"/>
      <c r="F41" s="120"/>
      <c r="G41" s="120"/>
      <c r="H41" s="120"/>
      <c r="I41" s="120"/>
    </row>
    <row r="42" spans="1:9">
      <c r="A42" s="242" t="s">
        <v>79</v>
      </c>
      <c r="B42" s="243"/>
      <c r="C42" s="244"/>
      <c r="D42" s="117" t="s">
        <v>80</v>
      </c>
      <c r="E42" s="119">
        <f>SUM(E43,E46)</f>
        <v>5535.79</v>
      </c>
      <c r="F42" s="119">
        <f t="shared" ref="F42:I42" si="17">SUM(F43,F46)</f>
        <v>1128.1500000000001</v>
      </c>
      <c r="G42" s="119">
        <f t="shared" si="17"/>
        <v>400</v>
      </c>
      <c r="H42" s="119">
        <f t="shared" si="17"/>
        <v>400</v>
      </c>
      <c r="I42" s="119">
        <f t="shared" si="17"/>
        <v>400</v>
      </c>
    </row>
    <row r="43" spans="1:9">
      <c r="A43" s="245">
        <v>3</v>
      </c>
      <c r="B43" s="246"/>
      <c r="C43" s="247"/>
      <c r="D43" s="88" t="s">
        <v>19</v>
      </c>
      <c r="E43" s="120">
        <f>SUM(E44:E45)</f>
        <v>185.55</v>
      </c>
      <c r="F43" s="120">
        <f t="shared" ref="F43:I43" si="18">SUM(F44:F45)</f>
        <v>729.98</v>
      </c>
      <c r="G43" s="120">
        <f t="shared" si="18"/>
        <v>400</v>
      </c>
      <c r="H43" s="120">
        <f t="shared" si="18"/>
        <v>400</v>
      </c>
      <c r="I43" s="120">
        <f t="shared" si="18"/>
        <v>400</v>
      </c>
    </row>
    <row r="44" spans="1:9">
      <c r="A44" s="248">
        <v>31</v>
      </c>
      <c r="B44" s="249"/>
      <c r="C44" s="250"/>
      <c r="D44" s="88" t="s">
        <v>20</v>
      </c>
      <c r="E44" s="120"/>
      <c r="F44" s="120"/>
      <c r="G44" s="120"/>
      <c r="H44" s="120"/>
      <c r="I44" s="120"/>
    </row>
    <row r="45" spans="1:9">
      <c r="A45" s="248">
        <v>32</v>
      </c>
      <c r="B45" s="249"/>
      <c r="C45" s="250"/>
      <c r="D45" s="88" t="s">
        <v>31</v>
      </c>
      <c r="E45" s="120">
        <v>185.55</v>
      </c>
      <c r="F45" s="120">
        <v>729.98</v>
      </c>
      <c r="G45" s="120">
        <f>SUM(List2!H141)</f>
        <v>400</v>
      </c>
      <c r="H45" s="120">
        <v>400</v>
      </c>
      <c r="I45" s="120">
        <v>400</v>
      </c>
    </row>
    <row r="46" spans="1:9" ht="25.5">
      <c r="A46" s="245">
        <v>4</v>
      </c>
      <c r="B46" s="246"/>
      <c r="C46" s="247"/>
      <c r="D46" s="88" t="s">
        <v>21</v>
      </c>
      <c r="E46" s="120">
        <f>SUM(E47)</f>
        <v>5350.24</v>
      </c>
      <c r="F46" s="120">
        <f t="shared" ref="F46:I46" si="19">SUM(F47)</f>
        <v>398.17</v>
      </c>
      <c r="G46" s="120">
        <f t="shared" si="19"/>
        <v>0</v>
      </c>
      <c r="H46" s="120">
        <f t="shared" si="19"/>
        <v>0</v>
      </c>
      <c r="I46" s="120">
        <f t="shared" si="19"/>
        <v>0</v>
      </c>
    </row>
    <row r="47" spans="1:9" ht="25.5">
      <c r="A47" s="248">
        <v>42</v>
      </c>
      <c r="B47" s="249"/>
      <c r="C47" s="250"/>
      <c r="D47" s="88" t="s">
        <v>42</v>
      </c>
      <c r="E47" s="120">
        <v>5350.24</v>
      </c>
      <c r="F47" s="120">
        <v>398.17</v>
      </c>
      <c r="G47" s="120">
        <f>SUM(List2!H153)</f>
        <v>0</v>
      </c>
      <c r="H47" s="120">
        <v>0</v>
      </c>
      <c r="I47" s="120">
        <v>0</v>
      </c>
    </row>
    <row r="48" spans="1:9" ht="25.5">
      <c r="A48" s="242" t="s">
        <v>81</v>
      </c>
      <c r="B48" s="243"/>
      <c r="C48" s="244"/>
      <c r="D48" s="117" t="s">
        <v>2</v>
      </c>
      <c r="E48" s="119">
        <f>SUM(E49,E52)</f>
        <v>0</v>
      </c>
      <c r="F48" s="119">
        <f t="shared" ref="F48:I48" si="20">SUM(F49,F52)</f>
        <v>0</v>
      </c>
      <c r="G48" s="119">
        <f t="shared" si="20"/>
        <v>0</v>
      </c>
      <c r="H48" s="119">
        <f t="shared" si="20"/>
        <v>0</v>
      </c>
      <c r="I48" s="119">
        <f t="shared" si="20"/>
        <v>0</v>
      </c>
    </row>
    <row r="49" spans="1:9">
      <c r="A49" s="245">
        <v>3</v>
      </c>
      <c r="B49" s="246"/>
      <c r="C49" s="247"/>
      <c r="D49" s="88" t="s">
        <v>19</v>
      </c>
      <c r="E49" s="120">
        <f>SUM(E50:E51)</f>
        <v>0</v>
      </c>
      <c r="F49" s="120">
        <f t="shared" ref="F49:I49" si="21">SUM(F50:F51)</f>
        <v>0</v>
      </c>
      <c r="G49" s="120">
        <f t="shared" si="21"/>
        <v>0</v>
      </c>
      <c r="H49" s="120">
        <f t="shared" si="21"/>
        <v>0</v>
      </c>
      <c r="I49" s="120">
        <f t="shared" si="21"/>
        <v>0</v>
      </c>
    </row>
    <row r="50" spans="1:9">
      <c r="A50" s="248">
        <v>31</v>
      </c>
      <c r="B50" s="249"/>
      <c r="C50" s="250"/>
      <c r="D50" s="88" t="s">
        <v>20</v>
      </c>
      <c r="E50" s="120"/>
      <c r="F50" s="120"/>
      <c r="G50" s="120"/>
      <c r="H50" s="120"/>
      <c r="I50" s="120"/>
    </row>
    <row r="51" spans="1:9">
      <c r="A51" s="248">
        <v>32</v>
      </c>
      <c r="B51" s="249"/>
      <c r="C51" s="250"/>
      <c r="D51" s="88" t="s">
        <v>31</v>
      </c>
      <c r="E51" s="120"/>
      <c r="F51" s="120"/>
      <c r="G51" s="120">
        <f>SUM(List2!H161)</f>
        <v>0</v>
      </c>
      <c r="H51" s="120"/>
      <c r="I51" s="120"/>
    </row>
    <row r="52" spans="1:9" ht="25.5">
      <c r="A52" s="245">
        <v>4</v>
      </c>
      <c r="B52" s="246"/>
      <c r="C52" s="247"/>
      <c r="D52" s="88" t="s">
        <v>21</v>
      </c>
      <c r="E52" s="120">
        <f>SUM(E53)</f>
        <v>0</v>
      </c>
      <c r="F52" s="120">
        <f t="shared" ref="F52:I52" si="22">SUM(F53)</f>
        <v>0</v>
      </c>
      <c r="G52" s="120">
        <f t="shared" si="22"/>
        <v>0</v>
      </c>
      <c r="H52" s="120">
        <f t="shared" si="22"/>
        <v>0</v>
      </c>
      <c r="I52" s="120">
        <f t="shared" si="22"/>
        <v>0</v>
      </c>
    </row>
    <row r="53" spans="1:9" ht="25.5">
      <c r="A53" s="248">
        <v>42</v>
      </c>
      <c r="B53" s="249"/>
      <c r="C53" s="250"/>
      <c r="D53" s="88" t="s">
        <v>42</v>
      </c>
      <c r="E53" s="120"/>
      <c r="F53" s="120"/>
      <c r="G53" s="120"/>
      <c r="H53" s="120"/>
      <c r="I53" s="120"/>
    </row>
    <row r="54" spans="1:9">
      <c r="A54" s="239" t="s">
        <v>82</v>
      </c>
      <c r="B54" s="240"/>
      <c r="C54" s="241"/>
      <c r="D54" s="89" t="s">
        <v>83</v>
      </c>
      <c r="E54" s="118">
        <f>SUM(E55)</f>
        <v>21157.759999999998</v>
      </c>
      <c r="F54" s="118">
        <f t="shared" ref="F54:I55" si="23">SUM(F55)</f>
        <v>12064.5</v>
      </c>
      <c r="G54" s="118">
        <f t="shared" si="23"/>
        <v>0</v>
      </c>
      <c r="H54" s="118">
        <f t="shared" si="23"/>
        <v>0</v>
      </c>
      <c r="I54" s="118">
        <f t="shared" si="23"/>
        <v>0</v>
      </c>
    </row>
    <row r="55" spans="1:9">
      <c r="A55" s="242" t="s">
        <v>84</v>
      </c>
      <c r="B55" s="243"/>
      <c r="C55" s="244"/>
      <c r="D55" s="117" t="s">
        <v>85</v>
      </c>
      <c r="E55" s="119">
        <f>SUM(E56)</f>
        <v>21157.759999999998</v>
      </c>
      <c r="F55" s="119">
        <f t="shared" si="23"/>
        <v>12064.5</v>
      </c>
      <c r="G55" s="119">
        <f t="shared" si="23"/>
        <v>0</v>
      </c>
      <c r="H55" s="119">
        <f t="shared" si="23"/>
        <v>0</v>
      </c>
      <c r="I55" s="119">
        <f t="shared" si="23"/>
        <v>0</v>
      </c>
    </row>
    <row r="56" spans="1:9">
      <c r="A56" s="245">
        <v>3</v>
      </c>
      <c r="B56" s="246"/>
      <c r="C56" s="247"/>
      <c r="D56" s="88" t="s">
        <v>19</v>
      </c>
      <c r="E56" s="120">
        <f>SUM(E57:E58)</f>
        <v>21157.759999999998</v>
      </c>
      <c r="F56" s="120">
        <f t="shared" ref="F56:I56" si="24">SUM(F57:F58)</f>
        <v>12064.5</v>
      </c>
      <c r="G56" s="120">
        <f t="shared" si="24"/>
        <v>0</v>
      </c>
      <c r="H56" s="120">
        <v>0</v>
      </c>
      <c r="I56" s="120">
        <f t="shared" si="24"/>
        <v>0</v>
      </c>
    </row>
    <row r="57" spans="1:9">
      <c r="A57" s="248">
        <v>31</v>
      </c>
      <c r="B57" s="249"/>
      <c r="C57" s="250"/>
      <c r="D57" s="88" t="s">
        <v>20</v>
      </c>
      <c r="E57" s="120">
        <v>17795.78</v>
      </c>
      <c r="F57" s="120">
        <v>10485.1</v>
      </c>
      <c r="G57" s="120">
        <f>SUM(List2!H201)</f>
        <v>0</v>
      </c>
      <c r="H57" s="120">
        <v>0</v>
      </c>
      <c r="I57" s="120">
        <v>0</v>
      </c>
    </row>
    <row r="58" spans="1:9">
      <c r="A58" s="248">
        <v>32</v>
      </c>
      <c r="B58" s="249"/>
      <c r="C58" s="250"/>
      <c r="D58" s="88" t="s">
        <v>31</v>
      </c>
      <c r="E58" s="120">
        <v>3361.98</v>
      </c>
      <c r="F58" s="120">
        <v>1579.4</v>
      </c>
      <c r="G58" s="120">
        <f>SUM(List2!H209)</f>
        <v>0</v>
      </c>
      <c r="H58" s="120">
        <v>0</v>
      </c>
      <c r="I58" s="120">
        <v>0</v>
      </c>
    </row>
    <row r="59" spans="1:9" ht="25.5">
      <c r="A59" s="239" t="s">
        <v>477</v>
      </c>
      <c r="B59" s="240"/>
      <c r="C59" s="241"/>
      <c r="D59" s="164" t="s">
        <v>478</v>
      </c>
      <c r="E59" s="118">
        <f>SUM(E60)</f>
        <v>0</v>
      </c>
      <c r="F59" s="118">
        <f t="shared" ref="F59:I60" si="25">SUM(F60)</f>
        <v>0</v>
      </c>
      <c r="G59" s="118">
        <f t="shared" si="25"/>
        <v>51800</v>
      </c>
      <c r="H59" s="118">
        <f t="shared" si="25"/>
        <v>51800</v>
      </c>
      <c r="I59" s="118">
        <f t="shared" si="25"/>
        <v>51800</v>
      </c>
    </row>
    <row r="60" spans="1:9">
      <c r="A60" s="242" t="s">
        <v>479</v>
      </c>
      <c r="B60" s="243"/>
      <c r="C60" s="244"/>
      <c r="D60" s="117" t="s">
        <v>85</v>
      </c>
      <c r="E60" s="119">
        <f>SUM(E61)</f>
        <v>0</v>
      </c>
      <c r="F60" s="119">
        <f t="shared" si="25"/>
        <v>0</v>
      </c>
      <c r="G60" s="119">
        <f t="shared" si="25"/>
        <v>51800</v>
      </c>
      <c r="H60" s="119">
        <f t="shared" si="25"/>
        <v>51800</v>
      </c>
      <c r="I60" s="119">
        <f t="shared" si="25"/>
        <v>51800</v>
      </c>
    </row>
    <row r="61" spans="1:9">
      <c r="A61" s="245">
        <v>3</v>
      </c>
      <c r="B61" s="246"/>
      <c r="C61" s="247"/>
      <c r="D61" s="88" t="s">
        <v>19</v>
      </c>
      <c r="E61" s="120">
        <f>SUM(E62:E63)</f>
        <v>0</v>
      </c>
      <c r="F61" s="120">
        <f t="shared" ref="F61:I61" si="26">SUM(F62:F63)</f>
        <v>0</v>
      </c>
      <c r="G61" s="120">
        <f t="shared" si="26"/>
        <v>51800</v>
      </c>
      <c r="H61" s="120">
        <f t="shared" si="26"/>
        <v>51800</v>
      </c>
      <c r="I61" s="120">
        <f t="shared" si="26"/>
        <v>51800</v>
      </c>
    </row>
    <row r="62" spans="1:9">
      <c r="A62" s="248">
        <v>31</v>
      </c>
      <c r="B62" s="249"/>
      <c r="C62" s="250"/>
      <c r="D62" s="88" t="s">
        <v>20</v>
      </c>
      <c r="E62" s="120"/>
      <c r="F62" s="120"/>
      <c r="G62" s="120"/>
      <c r="H62" s="120"/>
      <c r="I62" s="120"/>
    </row>
    <row r="63" spans="1:9">
      <c r="A63" s="248">
        <v>32</v>
      </c>
      <c r="B63" s="249"/>
      <c r="C63" s="250"/>
      <c r="D63" s="88" t="s">
        <v>31</v>
      </c>
      <c r="E63" s="120"/>
      <c r="F63" s="120"/>
      <c r="G63" s="120">
        <f>SUM(List2!H167)</f>
        <v>51800</v>
      </c>
      <c r="H63" s="120">
        <v>51800</v>
      </c>
      <c r="I63" s="120">
        <v>51800</v>
      </c>
    </row>
    <row r="64" spans="1:9">
      <c r="A64" s="239" t="s">
        <v>87</v>
      </c>
      <c r="B64" s="240"/>
      <c r="C64" s="241"/>
      <c r="D64" s="89" t="s">
        <v>88</v>
      </c>
      <c r="E64" s="118">
        <f>SUM(E65)</f>
        <v>2725.05</v>
      </c>
      <c r="F64" s="118">
        <f t="shared" ref="F64:I65" si="27">SUM(F65)</f>
        <v>2654.46</v>
      </c>
      <c r="G64" s="118">
        <f t="shared" si="27"/>
        <v>0</v>
      </c>
      <c r="H64" s="118">
        <f t="shared" si="27"/>
        <v>0</v>
      </c>
      <c r="I64" s="118">
        <f t="shared" si="27"/>
        <v>0</v>
      </c>
    </row>
    <row r="65" spans="1:9">
      <c r="A65" s="242" t="s">
        <v>84</v>
      </c>
      <c r="B65" s="243"/>
      <c r="C65" s="244"/>
      <c r="D65" s="117" t="s">
        <v>85</v>
      </c>
      <c r="E65" s="119">
        <f>SUM(E66)</f>
        <v>2725.05</v>
      </c>
      <c r="F65" s="119">
        <f t="shared" si="27"/>
        <v>2654.46</v>
      </c>
      <c r="G65" s="119">
        <f t="shared" si="27"/>
        <v>0</v>
      </c>
      <c r="H65" s="119">
        <f t="shared" si="27"/>
        <v>0</v>
      </c>
      <c r="I65" s="119">
        <f t="shared" si="27"/>
        <v>0</v>
      </c>
    </row>
    <row r="66" spans="1:9">
      <c r="A66" s="245">
        <v>3</v>
      </c>
      <c r="B66" s="246"/>
      <c r="C66" s="247"/>
      <c r="D66" s="88" t="s">
        <v>19</v>
      </c>
      <c r="E66" s="120">
        <f>SUM(E67:E68)</f>
        <v>2725.05</v>
      </c>
      <c r="F66" s="120">
        <f t="shared" ref="F66:I66" si="28">SUM(F67:F68)</f>
        <v>2654.46</v>
      </c>
      <c r="G66" s="120">
        <f t="shared" si="28"/>
        <v>0</v>
      </c>
      <c r="H66" s="120">
        <f t="shared" si="28"/>
        <v>0</v>
      </c>
      <c r="I66" s="120">
        <f t="shared" si="28"/>
        <v>0</v>
      </c>
    </row>
    <row r="67" spans="1:9">
      <c r="A67" s="248">
        <v>31</v>
      </c>
      <c r="B67" s="249"/>
      <c r="C67" s="250"/>
      <c r="D67" s="88" t="s">
        <v>20</v>
      </c>
      <c r="E67" s="120"/>
      <c r="F67" s="120"/>
      <c r="G67" s="120"/>
      <c r="H67" s="120"/>
      <c r="I67" s="120"/>
    </row>
    <row r="68" spans="1:9">
      <c r="A68" s="248">
        <v>32</v>
      </c>
      <c r="B68" s="249"/>
      <c r="C68" s="250"/>
      <c r="D68" s="88" t="s">
        <v>31</v>
      </c>
      <c r="E68" s="120">
        <v>2725.05</v>
      </c>
      <c r="F68" s="120">
        <v>2654.46</v>
      </c>
      <c r="G68" s="120">
        <f>SUM(List2!J216)</f>
        <v>0</v>
      </c>
      <c r="H68" s="120">
        <v>0</v>
      </c>
      <c r="I68" s="120">
        <v>0</v>
      </c>
    </row>
    <row r="69" spans="1:9">
      <c r="A69" s="239" t="s">
        <v>89</v>
      </c>
      <c r="B69" s="240"/>
      <c r="C69" s="241"/>
      <c r="D69" s="89" t="s">
        <v>90</v>
      </c>
      <c r="E69" s="118">
        <f>SUM(E70)</f>
        <v>114.67</v>
      </c>
      <c r="F69" s="118">
        <f t="shared" ref="F69:I70" si="29">SUM(F70)</f>
        <v>159.27000000000001</v>
      </c>
      <c r="G69" s="118">
        <f t="shared" si="29"/>
        <v>270</v>
      </c>
      <c r="H69" s="118">
        <f t="shared" si="29"/>
        <v>270</v>
      </c>
      <c r="I69" s="118">
        <f t="shared" si="29"/>
        <v>270</v>
      </c>
    </row>
    <row r="70" spans="1:9">
      <c r="A70" s="242" t="s">
        <v>84</v>
      </c>
      <c r="B70" s="243"/>
      <c r="C70" s="244"/>
      <c r="D70" s="117" t="s">
        <v>85</v>
      </c>
      <c r="E70" s="119">
        <f>SUM(E71)</f>
        <v>114.67</v>
      </c>
      <c r="F70" s="119">
        <f t="shared" si="29"/>
        <v>159.27000000000001</v>
      </c>
      <c r="G70" s="119">
        <f t="shared" si="29"/>
        <v>270</v>
      </c>
      <c r="H70" s="119">
        <f t="shared" si="29"/>
        <v>270</v>
      </c>
      <c r="I70" s="119">
        <f t="shared" si="29"/>
        <v>270</v>
      </c>
    </row>
    <row r="71" spans="1:9">
      <c r="A71" s="245">
        <v>3</v>
      </c>
      <c r="B71" s="246"/>
      <c r="C71" s="247"/>
      <c r="D71" s="88" t="s">
        <v>19</v>
      </c>
      <c r="E71" s="120">
        <f t="shared" ref="E71:I71" si="30">SUM(E72:E73)</f>
        <v>114.67</v>
      </c>
      <c r="F71" s="120">
        <f t="shared" si="30"/>
        <v>159.27000000000001</v>
      </c>
      <c r="G71" s="120">
        <f t="shared" si="30"/>
        <v>270</v>
      </c>
      <c r="H71" s="120">
        <f t="shared" si="30"/>
        <v>270</v>
      </c>
      <c r="I71" s="120">
        <f t="shared" si="30"/>
        <v>270</v>
      </c>
    </row>
    <row r="72" spans="1:9">
      <c r="A72" s="248">
        <v>31</v>
      </c>
      <c r="B72" s="249"/>
      <c r="C72" s="250"/>
      <c r="D72" s="88" t="s">
        <v>20</v>
      </c>
      <c r="E72" s="120"/>
      <c r="F72" s="120"/>
      <c r="G72" s="120"/>
      <c r="H72" s="120"/>
      <c r="I72" s="120"/>
    </row>
    <row r="73" spans="1:9">
      <c r="A73" s="248">
        <v>32</v>
      </c>
      <c r="B73" s="249"/>
      <c r="C73" s="250"/>
      <c r="D73" s="88" t="s">
        <v>31</v>
      </c>
      <c r="E73" s="120">
        <v>114.67</v>
      </c>
      <c r="F73" s="120">
        <v>159.27000000000001</v>
      </c>
      <c r="G73" s="120">
        <f>SUM(List2!J222)</f>
        <v>270</v>
      </c>
      <c r="H73" s="120">
        <v>270</v>
      </c>
      <c r="I73" s="120">
        <v>270</v>
      </c>
    </row>
    <row r="74" spans="1:9" ht="25.5">
      <c r="A74" s="239" t="s">
        <v>86</v>
      </c>
      <c r="B74" s="240"/>
      <c r="C74" s="241"/>
      <c r="D74" s="164" t="s">
        <v>480</v>
      </c>
      <c r="E74" s="118">
        <f>SUM(E75)</f>
        <v>5381.15</v>
      </c>
      <c r="F74" s="118">
        <f t="shared" ref="F74:I75" si="31">SUM(F75)</f>
        <v>5839.8</v>
      </c>
      <c r="G74" s="118">
        <f t="shared" si="31"/>
        <v>0</v>
      </c>
      <c r="H74" s="118">
        <f t="shared" si="31"/>
        <v>0</v>
      </c>
      <c r="I74" s="118">
        <f t="shared" si="31"/>
        <v>0</v>
      </c>
    </row>
    <row r="75" spans="1:9">
      <c r="A75" s="242" t="s">
        <v>84</v>
      </c>
      <c r="B75" s="243"/>
      <c r="C75" s="244"/>
      <c r="D75" s="159" t="s">
        <v>85</v>
      </c>
      <c r="E75" s="119">
        <f>SUM(E76)</f>
        <v>5381.15</v>
      </c>
      <c r="F75" s="119">
        <f t="shared" si="31"/>
        <v>5839.8</v>
      </c>
      <c r="G75" s="119">
        <f t="shared" si="31"/>
        <v>0</v>
      </c>
      <c r="H75" s="119">
        <f t="shared" si="31"/>
        <v>0</v>
      </c>
      <c r="I75" s="119">
        <f t="shared" si="31"/>
        <v>0</v>
      </c>
    </row>
    <row r="76" spans="1:9">
      <c r="A76" s="245">
        <v>3</v>
      </c>
      <c r="B76" s="246"/>
      <c r="C76" s="247"/>
      <c r="D76" s="160" t="s">
        <v>19</v>
      </c>
      <c r="E76" s="120">
        <f t="shared" ref="E76:I76" si="32">SUM(E77:E78)</f>
        <v>5381.15</v>
      </c>
      <c r="F76" s="120">
        <f t="shared" si="32"/>
        <v>5839.8</v>
      </c>
      <c r="G76" s="120">
        <f t="shared" si="32"/>
        <v>0</v>
      </c>
      <c r="H76" s="120">
        <f t="shared" si="32"/>
        <v>0</v>
      </c>
      <c r="I76" s="120">
        <f t="shared" si="32"/>
        <v>0</v>
      </c>
    </row>
    <row r="77" spans="1:9">
      <c r="A77" s="248">
        <v>31</v>
      </c>
      <c r="B77" s="249"/>
      <c r="C77" s="250"/>
      <c r="D77" s="160" t="s">
        <v>20</v>
      </c>
      <c r="E77" s="120"/>
      <c r="F77" s="120"/>
      <c r="G77" s="120"/>
      <c r="H77" s="120"/>
      <c r="I77" s="120"/>
    </row>
    <row r="78" spans="1:9">
      <c r="A78" s="248">
        <v>32</v>
      </c>
      <c r="B78" s="249"/>
      <c r="C78" s="250"/>
      <c r="D78" s="160" t="s">
        <v>31</v>
      </c>
      <c r="E78" s="120">
        <v>5381.15</v>
      </c>
      <c r="F78" s="120">
        <v>5839.8</v>
      </c>
      <c r="G78" s="120">
        <f>SUM(List2!H253)</f>
        <v>0</v>
      </c>
      <c r="H78" s="120"/>
      <c r="I78" s="120"/>
    </row>
    <row r="79" spans="1:9">
      <c r="A79" s="239" t="s">
        <v>492</v>
      </c>
      <c r="B79" s="240"/>
      <c r="C79" s="241"/>
      <c r="D79" s="190" t="s">
        <v>493</v>
      </c>
      <c r="E79" s="118">
        <f>SUM(E80)</f>
        <v>0</v>
      </c>
      <c r="F79" s="118">
        <f t="shared" ref="F79:I80" si="33">SUM(F80)</f>
        <v>0</v>
      </c>
      <c r="G79" s="118">
        <f t="shared" si="33"/>
        <v>6710</v>
      </c>
      <c r="H79" s="118">
        <f t="shared" si="33"/>
        <v>6710</v>
      </c>
      <c r="I79" s="118">
        <f t="shared" si="33"/>
        <v>6710</v>
      </c>
    </row>
    <row r="80" spans="1:9">
      <c r="A80" s="242" t="s">
        <v>84</v>
      </c>
      <c r="B80" s="243"/>
      <c r="C80" s="244"/>
      <c r="D80" s="191" t="s">
        <v>85</v>
      </c>
      <c r="E80" s="119">
        <f>SUM(E81)</f>
        <v>0</v>
      </c>
      <c r="F80" s="119">
        <f t="shared" si="33"/>
        <v>0</v>
      </c>
      <c r="G80" s="119">
        <f t="shared" si="33"/>
        <v>6710</v>
      </c>
      <c r="H80" s="119">
        <f t="shared" si="33"/>
        <v>6710</v>
      </c>
      <c r="I80" s="119">
        <f t="shared" si="33"/>
        <v>6710</v>
      </c>
    </row>
    <row r="81" spans="1:9">
      <c r="A81" s="245">
        <v>3</v>
      </c>
      <c r="B81" s="246"/>
      <c r="C81" s="247"/>
      <c r="D81" s="192" t="s">
        <v>19</v>
      </c>
      <c r="E81" s="120">
        <f t="shared" ref="E81:I81" si="34">SUM(E82:E83)</f>
        <v>0</v>
      </c>
      <c r="F81" s="120">
        <f t="shared" si="34"/>
        <v>0</v>
      </c>
      <c r="G81" s="120">
        <f t="shared" si="34"/>
        <v>6710</v>
      </c>
      <c r="H81" s="120">
        <f t="shared" si="34"/>
        <v>6710</v>
      </c>
      <c r="I81" s="120">
        <f t="shared" si="34"/>
        <v>6710</v>
      </c>
    </row>
    <row r="82" spans="1:9">
      <c r="A82" s="248">
        <v>31</v>
      </c>
      <c r="B82" s="249"/>
      <c r="C82" s="250"/>
      <c r="D82" s="192" t="s">
        <v>20</v>
      </c>
      <c r="E82" s="120"/>
      <c r="F82" s="120"/>
      <c r="G82" s="120">
        <f>SUM(List2!H175)</f>
        <v>6325</v>
      </c>
      <c r="H82" s="120">
        <v>6325</v>
      </c>
      <c r="I82" s="120">
        <v>6325</v>
      </c>
    </row>
    <row r="83" spans="1:9">
      <c r="A83" s="248">
        <v>32</v>
      </c>
      <c r="B83" s="249"/>
      <c r="C83" s="250"/>
      <c r="D83" s="192" t="s">
        <v>31</v>
      </c>
      <c r="E83" s="120"/>
      <c r="F83" s="120"/>
      <c r="G83" s="120">
        <f>SUM(List2!H182)</f>
        <v>385</v>
      </c>
      <c r="H83" s="120">
        <v>385</v>
      </c>
      <c r="I83" s="120">
        <v>385</v>
      </c>
    </row>
  </sheetData>
  <mergeCells count="76"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8:C8"/>
    <mergeCell ref="A9:C9"/>
    <mergeCell ref="A11:C11"/>
    <mergeCell ref="A10:C10"/>
    <mergeCell ref="A18:C18"/>
    <mergeCell ref="A14:C14"/>
    <mergeCell ref="A15:C15"/>
    <mergeCell ref="A16:C16"/>
    <mergeCell ref="A13:C13"/>
    <mergeCell ref="A17:C17"/>
    <mergeCell ref="A6:C6"/>
    <mergeCell ref="A7:C7"/>
    <mergeCell ref="A1:I1"/>
    <mergeCell ref="A3:I3"/>
    <mergeCell ref="A5:C5"/>
    <mergeCell ref="A20:C20"/>
    <mergeCell ref="A21:C21"/>
    <mergeCell ref="A22:C22"/>
    <mergeCell ref="A19:C19"/>
    <mergeCell ref="A26:C26"/>
    <mergeCell ref="A27:C27"/>
    <mergeCell ref="A28:C28"/>
    <mergeCell ref="A29:C29"/>
    <mergeCell ref="A23:C23"/>
    <mergeCell ref="A24:C24"/>
    <mergeCell ref="A25:C25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5"/>
  <sheetViews>
    <sheetView tabSelected="1" topLeftCell="A160" zoomScale="130" zoomScaleNormal="130" workbookViewId="0">
      <selection activeCell="H6" sqref="H6:J6"/>
    </sheetView>
  </sheetViews>
  <sheetFormatPr defaultRowHeight="15"/>
  <sheetData>
    <row r="1" spans="2:10" ht="16.5" thickTop="1" thickBot="1">
      <c r="B1" s="90" t="s">
        <v>94</v>
      </c>
      <c r="C1" s="90" t="s">
        <v>95</v>
      </c>
      <c r="D1" s="284" t="s">
        <v>96</v>
      </c>
      <c r="E1" s="285"/>
      <c r="F1" s="285"/>
      <c r="G1" s="285"/>
      <c r="H1" s="286" t="s">
        <v>485</v>
      </c>
      <c r="I1" s="285"/>
      <c r="J1" s="285"/>
    </row>
    <row r="2" spans="2:10" ht="15.75" thickTop="1">
      <c r="B2" s="287" t="s">
        <v>97</v>
      </c>
      <c r="C2" s="255"/>
      <c r="D2" s="255"/>
      <c r="E2" s="255"/>
      <c r="F2" s="255"/>
      <c r="G2" s="255"/>
      <c r="H2" s="288">
        <v>1271609</v>
      </c>
      <c r="I2" s="255"/>
      <c r="J2" s="255"/>
    </row>
    <row r="3" spans="2:10">
      <c r="B3" s="287" t="s">
        <v>98</v>
      </c>
      <c r="C3" s="255"/>
      <c r="D3" s="255"/>
      <c r="E3" s="255"/>
      <c r="F3" s="255"/>
      <c r="G3" s="255"/>
      <c r="H3" s="288">
        <v>1271609</v>
      </c>
      <c r="I3" s="255"/>
      <c r="J3" s="255"/>
    </row>
    <row r="4" spans="2:10">
      <c r="B4" s="282" t="s">
        <v>99</v>
      </c>
      <c r="C4" s="255"/>
      <c r="D4" s="255"/>
      <c r="E4" s="255"/>
      <c r="F4" s="255"/>
      <c r="G4" s="255"/>
      <c r="H4" s="283">
        <v>1271609</v>
      </c>
      <c r="I4" s="255"/>
      <c r="J4" s="255"/>
    </row>
    <row r="5" spans="2:10" ht="19.5" customHeight="1">
      <c r="B5" s="267" t="s">
        <v>100</v>
      </c>
      <c r="C5" s="268"/>
      <c r="D5" s="268"/>
      <c r="E5" s="268"/>
      <c r="F5" s="268"/>
      <c r="G5" s="268"/>
      <c r="H5" s="269">
        <v>1271609</v>
      </c>
      <c r="I5" s="268"/>
      <c r="J5" s="268"/>
    </row>
    <row r="6" spans="2:10">
      <c r="B6" s="260" t="s">
        <v>101</v>
      </c>
      <c r="C6" s="255"/>
      <c r="D6" s="255"/>
      <c r="E6" s="255"/>
      <c r="F6" s="255"/>
      <c r="G6" s="255"/>
      <c r="H6" s="261">
        <v>1271609</v>
      </c>
      <c r="I6" s="255"/>
      <c r="J6" s="255"/>
    </row>
    <row r="7" spans="2:10">
      <c r="B7" s="262" t="s">
        <v>102</v>
      </c>
      <c r="C7" s="268"/>
      <c r="D7" s="268"/>
      <c r="E7" s="268"/>
      <c r="F7" s="268"/>
      <c r="G7" s="268"/>
      <c r="H7" s="263">
        <f>SUM(H8)</f>
        <v>70949</v>
      </c>
      <c r="I7" s="268"/>
      <c r="J7" s="268"/>
    </row>
    <row r="8" spans="2:10">
      <c r="B8" s="264" t="s">
        <v>103</v>
      </c>
      <c r="C8" s="255"/>
      <c r="D8" s="255"/>
      <c r="E8" s="255"/>
      <c r="F8" s="255"/>
      <c r="G8" s="255"/>
      <c r="H8" s="265">
        <f>SUM(H9)</f>
        <v>70949</v>
      </c>
      <c r="I8" s="265"/>
      <c r="J8" s="265"/>
    </row>
    <row r="9" spans="2:10">
      <c r="B9" s="92" t="s">
        <v>104</v>
      </c>
      <c r="C9" s="92"/>
      <c r="D9" s="257" t="s">
        <v>105</v>
      </c>
      <c r="E9" s="255"/>
      <c r="F9" s="255"/>
      <c r="G9" s="255"/>
      <c r="H9" s="258">
        <f>SUM(H10,H13,H43)</f>
        <v>70949</v>
      </c>
      <c r="I9" s="255"/>
      <c r="J9" s="255"/>
    </row>
    <row r="10" spans="2:10">
      <c r="B10" s="92" t="s">
        <v>106</v>
      </c>
      <c r="C10" s="92"/>
      <c r="D10" s="257" t="s">
        <v>107</v>
      </c>
      <c r="E10" s="255"/>
      <c r="F10" s="255"/>
      <c r="G10" s="255"/>
      <c r="H10" s="258">
        <f>SUM(H11)</f>
        <v>531</v>
      </c>
      <c r="I10" s="255"/>
      <c r="J10" s="255"/>
    </row>
    <row r="11" spans="2:10">
      <c r="B11" s="92" t="s">
        <v>108</v>
      </c>
      <c r="C11" s="92"/>
      <c r="D11" s="257" t="s">
        <v>109</v>
      </c>
      <c r="E11" s="255"/>
      <c r="F11" s="255"/>
      <c r="G11" s="255"/>
      <c r="H11" s="258">
        <f>SUM(H12)</f>
        <v>531</v>
      </c>
      <c r="I11" s="255"/>
      <c r="J11" s="255"/>
    </row>
    <row r="12" spans="2:10">
      <c r="B12" s="93" t="s">
        <v>110</v>
      </c>
      <c r="C12" s="93" t="s">
        <v>111</v>
      </c>
      <c r="D12" s="254" t="s">
        <v>112</v>
      </c>
      <c r="E12" s="255"/>
      <c r="F12" s="255"/>
      <c r="G12" s="255"/>
      <c r="H12" s="256">
        <v>531</v>
      </c>
      <c r="I12" s="255"/>
      <c r="J12" s="255"/>
    </row>
    <row r="13" spans="2:10">
      <c r="B13" s="92" t="s">
        <v>113</v>
      </c>
      <c r="C13" s="92"/>
      <c r="D13" s="257" t="s">
        <v>31</v>
      </c>
      <c r="E13" s="255"/>
      <c r="F13" s="255"/>
      <c r="G13" s="255"/>
      <c r="H13" s="258">
        <f>SUM(H14,H18,H24,H35,H37)</f>
        <v>70313</v>
      </c>
      <c r="I13" s="255"/>
      <c r="J13" s="255"/>
    </row>
    <row r="14" spans="2:10">
      <c r="B14" s="92" t="s">
        <v>114</v>
      </c>
      <c r="C14" s="92"/>
      <c r="D14" s="257" t="s">
        <v>115</v>
      </c>
      <c r="E14" s="255"/>
      <c r="F14" s="255"/>
      <c r="G14" s="255"/>
      <c r="H14" s="258">
        <f>SUM(H15:J17)</f>
        <v>4390</v>
      </c>
      <c r="I14" s="255"/>
      <c r="J14" s="255"/>
    </row>
    <row r="15" spans="2:10">
      <c r="B15" s="93" t="s">
        <v>116</v>
      </c>
      <c r="C15" s="93" t="s">
        <v>117</v>
      </c>
      <c r="D15" s="254" t="s">
        <v>118</v>
      </c>
      <c r="E15" s="255"/>
      <c r="F15" s="255"/>
      <c r="G15" s="255"/>
      <c r="H15" s="256">
        <v>3000</v>
      </c>
      <c r="I15" s="255"/>
      <c r="J15" s="255"/>
    </row>
    <row r="16" spans="2:10">
      <c r="B16" s="93" t="s">
        <v>119</v>
      </c>
      <c r="C16" s="93" t="s">
        <v>120</v>
      </c>
      <c r="D16" s="254" t="s">
        <v>121</v>
      </c>
      <c r="E16" s="255"/>
      <c r="F16" s="255"/>
      <c r="G16" s="255"/>
      <c r="H16" s="256">
        <v>860</v>
      </c>
      <c r="I16" s="255"/>
      <c r="J16" s="255"/>
    </row>
    <row r="17" spans="2:10">
      <c r="B17" s="93" t="s">
        <v>122</v>
      </c>
      <c r="C17" s="93" t="s">
        <v>123</v>
      </c>
      <c r="D17" s="254" t="s">
        <v>124</v>
      </c>
      <c r="E17" s="255"/>
      <c r="F17" s="255"/>
      <c r="G17" s="255"/>
      <c r="H17" s="256">
        <v>530</v>
      </c>
      <c r="I17" s="255"/>
      <c r="J17" s="255"/>
    </row>
    <row r="18" spans="2:10">
      <c r="B18" s="92" t="s">
        <v>125</v>
      </c>
      <c r="C18" s="92"/>
      <c r="D18" s="257" t="s">
        <v>126</v>
      </c>
      <c r="E18" s="255"/>
      <c r="F18" s="255"/>
      <c r="G18" s="255"/>
      <c r="H18" s="258">
        <f>SUM(H19:J23)</f>
        <v>47350</v>
      </c>
      <c r="I18" s="255"/>
      <c r="J18" s="255"/>
    </row>
    <row r="19" spans="2:10">
      <c r="B19" s="93" t="s">
        <v>127</v>
      </c>
      <c r="C19" s="93" t="s">
        <v>128</v>
      </c>
      <c r="D19" s="254" t="s">
        <v>129</v>
      </c>
      <c r="E19" s="255"/>
      <c r="F19" s="255"/>
      <c r="G19" s="255"/>
      <c r="H19" s="256">
        <v>10470</v>
      </c>
      <c r="I19" s="255"/>
      <c r="J19" s="255"/>
    </row>
    <row r="20" spans="2:10">
      <c r="B20" s="93" t="s">
        <v>130</v>
      </c>
      <c r="C20" s="93" t="s">
        <v>131</v>
      </c>
      <c r="D20" s="254" t="s">
        <v>132</v>
      </c>
      <c r="E20" s="255"/>
      <c r="F20" s="255"/>
      <c r="G20" s="255"/>
      <c r="H20" s="256">
        <v>33180</v>
      </c>
      <c r="I20" s="255"/>
      <c r="J20" s="255"/>
    </row>
    <row r="21" spans="2:10">
      <c r="B21" s="93" t="s">
        <v>133</v>
      </c>
      <c r="C21" s="93" t="s">
        <v>134</v>
      </c>
      <c r="D21" s="254" t="s">
        <v>135</v>
      </c>
      <c r="E21" s="255"/>
      <c r="F21" s="255"/>
      <c r="G21" s="255"/>
      <c r="H21" s="256">
        <v>0</v>
      </c>
      <c r="I21" s="255"/>
      <c r="J21" s="255"/>
    </row>
    <row r="22" spans="2:10">
      <c r="B22" s="93" t="s">
        <v>136</v>
      </c>
      <c r="C22" s="93" t="s">
        <v>137</v>
      </c>
      <c r="D22" s="254" t="s">
        <v>138</v>
      </c>
      <c r="E22" s="255"/>
      <c r="F22" s="255"/>
      <c r="G22" s="255"/>
      <c r="H22" s="256">
        <v>3500</v>
      </c>
      <c r="I22" s="255"/>
      <c r="J22" s="255"/>
    </row>
    <row r="23" spans="2:10">
      <c r="B23" s="93" t="s">
        <v>139</v>
      </c>
      <c r="C23" s="93" t="s">
        <v>140</v>
      </c>
      <c r="D23" s="254" t="s">
        <v>141</v>
      </c>
      <c r="E23" s="255"/>
      <c r="F23" s="255"/>
      <c r="G23" s="255"/>
      <c r="H23" s="256">
        <v>200</v>
      </c>
      <c r="I23" s="255"/>
      <c r="J23" s="255"/>
    </row>
    <row r="24" spans="2:10">
      <c r="B24" s="92" t="s">
        <v>142</v>
      </c>
      <c r="C24" s="92"/>
      <c r="D24" s="257" t="s">
        <v>143</v>
      </c>
      <c r="E24" s="255"/>
      <c r="F24" s="255"/>
      <c r="G24" s="255"/>
      <c r="H24" s="258">
        <f>SUM(H25:J34)</f>
        <v>16173</v>
      </c>
      <c r="I24" s="255"/>
      <c r="J24" s="255"/>
    </row>
    <row r="25" spans="2:10">
      <c r="B25" s="93" t="s">
        <v>144</v>
      </c>
      <c r="C25" s="93" t="s">
        <v>145</v>
      </c>
      <c r="D25" s="254" t="s">
        <v>146</v>
      </c>
      <c r="E25" s="255"/>
      <c r="F25" s="255"/>
      <c r="G25" s="255"/>
      <c r="H25" s="256">
        <v>1603</v>
      </c>
      <c r="I25" s="255"/>
      <c r="J25" s="255"/>
    </row>
    <row r="26" spans="2:10">
      <c r="B26" s="93" t="s">
        <v>144</v>
      </c>
      <c r="C26" s="93" t="s">
        <v>147</v>
      </c>
      <c r="D26" s="254" t="s">
        <v>148</v>
      </c>
      <c r="E26" s="255"/>
      <c r="F26" s="255"/>
      <c r="G26" s="255"/>
      <c r="H26" s="256">
        <v>0</v>
      </c>
      <c r="I26" s="255"/>
      <c r="J26" s="255"/>
    </row>
    <row r="27" spans="2:10">
      <c r="B27" s="93" t="s">
        <v>149</v>
      </c>
      <c r="C27" s="93" t="s">
        <v>150</v>
      </c>
      <c r="D27" s="254" t="s">
        <v>151</v>
      </c>
      <c r="E27" s="255"/>
      <c r="F27" s="255"/>
      <c r="G27" s="255"/>
      <c r="H27" s="256">
        <v>0</v>
      </c>
      <c r="I27" s="255"/>
      <c r="J27" s="255"/>
    </row>
    <row r="28" spans="2:10">
      <c r="B28" s="93" t="s">
        <v>152</v>
      </c>
      <c r="C28" s="93" t="s">
        <v>153</v>
      </c>
      <c r="D28" s="254" t="s">
        <v>154</v>
      </c>
      <c r="E28" s="255"/>
      <c r="F28" s="255"/>
      <c r="G28" s="255"/>
      <c r="H28" s="256">
        <v>130</v>
      </c>
      <c r="I28" s="255"/>
      <c r="J28" s="255"/>
    </row>
    <row r="29" spans="2:10">
      <c r="B29" s="93" t="s">
        <v>155</v>
      </c>
      <c r="C29" s="93" t="s">
        <v>156</v>
      </c>
      <c r="D29" s="254" t="s">
        <v>157</v>
      </c>
      <c r="E29" s="255"/>
      <c r="F29" s="255"/>
      <c r="G29" s="255"/>
      <c r="H29" s="256">
        <v>11000</v>
      </c>
      <c r="I29" s="255"/>
      <c r="J29" s="255"/>
    </row>
    <row r="30" spans="2:10" s="91" customFormat="1">
      <c r="B30" s="96">
        <v>3235</v>
      </c>
      <c r="C30" s="94" t="s">
        <v>431</v>
      </c>
      <c r="D30" s="254" t="s">
        <v>286</v>
      </c>
      <c r="E30" s="259"/>
      <c r="F30" s="259"/>
      <c r="G30" s="259"/>
      <c r="H30" s="256">
        <v>0</v>
      </c>
      <c r="I30" s="259"/>
      <c r="J30" s="259"/>
    </row>
    <row r="31" spans="2:10">
      <c r="B31" s="93" t="s">
        <v>158</v>
      </c>
      <c r="C31" s="93" t="s">
        <v>159</v>
      </c>
      <c r="D31" s="254" t="s">
        <v>160</v>
      </c>
      <c r="E31" s="255"/>
      <c r="F31" s="255"/>
      <c r="G31" s="255"/>
      <c r="H31" s="256">
        <v>1640</v>
      </c>
      <c r="I31" s="255"/>
      <c r="J31" s="255"/>
    </row>
    <row r="32" spans="2:10">
      <c r="B32" s="93" t="s">
        <v>161</v>
      </c>
      <c r="C32" s="93" t="s">
        <v>162</v>
      </c>
      <c r="D32" s="254" t="s">
        <v>163</v>
      </c>
      <c r="E32" s="255"/>
      <c r="F32" s="255"/>
      <c r="G32" s="255"/>
      <c r="H32" s="256">
        <v>0</v>
      </c>
      <c r="I32" s="255"/>
      <c r="J32" s="255"/>
    </row>
    <row r="33" spans="2:10">
      <c r="B33" s="93" t="s">
        <v>164</v>
      </c>
      <c r="C33" s="93" t="s">
        <v>165</v>
      </c>
      <c r="D33" s="254" t="s">
        <v>166</v>
      </c>
      <c r="E33" s="255"/>
      <c r="F33" s="255"/>
      <c r="G33" s="255"/>
      <c r="H33" s="256">
        <v>1300</v>
      </c>
      <c r="I33" s="255"/>
      <c r="J33" s="255"/>
    </row>
    <row r="34" spans="2:10">
      <c r="B34" s="93" t="s">
        <v>167</v>
      </c>
      <c r="C34" s="93" t="s">
        <v>168</v>
      </c>
      <c r="D34" s="254" t="s">
        <v>169</v>
      </c>
      <c r="E34" s="255"/>
      <c r="F34" s="255"/>
      <c r="G34" s="255"/>
      <c r="H34" s="256">
        <v>500</v>
      </c>
      <c r="I34" s="255"/>
      <c r="J34" s="255"/>
    </row>
    <row r="35" spans="2:10">
      <c r="B35" s="92" t="s">
        <v>170</v>
      </c>
      <c r="C35" s="92"/>
      <c r="D35" s="257" t="s">
        <v>171</v>
      </c>
      <c r="E35" s="255"/>
      <c r="F35" s="255"/>
      <c r="G35" s="255"/>
      <c r="H35" s="258">
        <f>SUM(H36)</f>
        <v>0</v>
      </c>
      <c r="I35" s="255"/>
      <c r="J35" s="255"/>
    </row>
    <row r="36" spans="2:10">
      <c r="B36" s="93" t="s">
        <v>172</v>
      </c>
      <c r="C36" s="93" t="s">
        <v>173</v>
      </c>
      <c r="D36" s="254" t="s">
        <v>174</v>
      </c>
      <c r="E36" s="255"/>
      <c r="F36" s="255"/>
      <c r="G36" s="255"/>
      <c r="H36" s="256">
        <v>0</v>
      </c>
      <c r="I36" s="255"/>
      <c r="J36" s="255"/>
    </row>
    <row r="37" spans="2:10">
      <c r="B37" s="92" t="s">
        <v>175</v>
      </c>
      <c r="C37" s="92"/>
      <c r="D37" s="257" t="s">
        <v>176</v>
      </c>
      <c r="E37" s="255"/>
      <c r="F37" s="255"/>
      <c r="G37" s="255"/>
      <c r="H37" s="258">
        <f>SUM(H38:J42)</f>
        <v>2400</v>
      </c>
      <c r="I37" s="255"/>
      <c r="J37" s="255"/>
    </row>
    <row r="38" spans="2:10">
      <c r="B38" s="93" t="s">
        <v>177</v>
      </c>
      <c r="C38" s="93" t="s">
        <v>178</v>
      </c>
      <c r="D38" s="254" t="s">
        <v>179</v>
      </c>
      <c r="E38" s="255"/>
      <c r="F38" s="255"/>
      <c r="G38" s="255"/>
      <c r="H38" s="256">
        <v>550</v>
      </c>
      <c r="I38" s="255"/>
      <c r="J38" s="255"/>
    </row>
    <row r="39" spans="2:10">
      <c r="B39" s="93" t="s">
        <v>180</v>
      </c>
      <c r="C39" s="93" t="s">
        <v>181</v>
      </c>
      <c r="D39" s="254" t="s">
        <v>182</v>
      </c>
      <c r="E39" s="255"/>
      <c r="F39" s="255"/>
      <c r="G39" s="255"/>
      <c r="H39" s="256">
        <v>800</v>
      </c>
      <c r="I39" s="255"/>
      <c r="J39" s="255"/>
    </row>
    <row r="40" spans="2:10">
      <c r="B40" s="93" t="s">
        <v>183</v>
      </c>
      <c r="C40" s="93" t="s">
        <v>184</v>
      </c>
      <c r="D40" s="254" t="s">
        <v>185</v>
      </c>
      <c r="E40" s="255"/>
      <c r="F40" s="255"/>
      <c r="G40" s="255"/>
      <c r="H40" s="256">
        <v>350</v>
      </c>
      <c r="I40" s="255"/>
      <c r="J40" s="255"/>
    </row>
    <row r="41" spans="2:10">
      <c r="B41" s="93" t="s">
        <v>186</v>
      </c>
      <c r="C41" s="93" t="s">
        <v>187</v>
      </c>
      <c r="D41" s="254" t="s">
        <v>188</v>
      </c>
      <c r="E41" s="255"/>
      <c r="F41" s="255"/>
      <c r="G41" s="255"/>
      <c r="H41" s="256">
        <v>200</v>
      </c>
      <c r="I41" s="255"/>
      <c r="J41" s="255"/>
    </row>
    <row r="42" spans="2:10">
      <c r="B42" s="93" t="s">
        <v>189</v>
      </c>
      <c r="C42" s="93" t="s">
        <v>190</v>
      </c>
      <c r="D42" s="254" t="s">
        <v>176</v>
      </c>
      <c r="E42" s="255"/>
      <c r="F42" s="255"/>
      <c r="G42" s="255"/>
      <c r="H42" s="256">
        <v>500</v>
      </c>
      <c r="I42" s="255"/>
      <c r="J42" s="255"/>
    </row>
    <row r="43" spans="2:10">
      <c r="B43" s="92" t="s">
        <v>191</v>
      </c>
      <c r="C43" s="92"/>
      <c r="D43" s="257" t="s">
        <v>192</v>
      </c>
      <c r="E43" s="255"/>
      <c r="F43" s="255"/>
      <c r="G43" s="255"/>
      <c r="H43" s="258">
        <f>SUM(H44)</f>
        <v>105</v>
      </c>
      <c r="I43" s="255"/>
      <c r="J43" s="255"/>
    </row>
    <row r="44" spans="2:10">
      <c r="B44" s="92" t="s">
        <v>193</v>
      </c>
      <c r="C44" s="92"/>
      <c r="D44" s="257" t="s">
        <v>194</v>
      </c>
      <c r="E44" s="255"/>
      <c r="F44" s="255"/>
      <c r="G44" s="255"/>
      <c r="H44" s="258">
        <f>SUM(H45:J47)</f>
        <v>105</v>
      </c>
      <c r="I44" s="255"/>
      <c r="J44" s="255"/>
    </row>
    <row r="45" spans="2:10">
      <c r="B45" s="93" t="s">
        <v>195</v>
      </c>
      <c r="C45" s="93" t="s">
        <v>196</v>
      </c>
      <c r="D45" s="254" t="s">
        <v>197</v>
      </c>
      <c r="E45" s="255"/>
      <c r="F45" s="255"/>
      <c r="G45" s="255"/>
      <c r="H45" s="256">
        <v>0</v>
      </c>
      <c r="I45" s="255"/>
      <c r="J45" s="255"/>
    </row>
    <row r="46" spans="2:10">
      <c r="B46" s="93" t="s">
        <v>198</v>
      </c>
      <c r="C46" s="93" t="s">
        <v>199</v>
      </c>
      <c r="D46" s="254" t="s">
        <v>200</v>
      </c>
      <c r="E46" s="255"/>
      <c r="F46" s="255"/>
      <c r="G46" s="255"/>
      <c r="H46" s="256">
        <v>70</v>
      </c>
      <c r="I46" s="255"/>
      <c r="J46" s="255"/>
    </row>
    <row r="47" spans="2:10">
      <c r="B47" s="93" t="s">
        <v>201</v>
      </c>
      <c r="C47" s="93" t="s">
        <v>202</v>
      </c>
      <c r="D47" s="254" t="s">
        <v>203</v>
      </c>
      <c r="E47" s="255"/>
      <c r="F47" s="255"/>
      <c r="G47" s="255"/>
      <c r="H47" s="256">
        <v>35</v>
      </c>
      <c r="I47" s="255"/>
      <c r="J47" s="255"/>
    </row>
    <row r="48" spans="2:10">
      <c r="B48" s="262" t="s">
        <v>204</v>
      </c>
      <c r="C48" s="268"/>
      <c r="D48" s="268"/>
      <c r="E48" s="268"/>
      <c r="F48" s="268"/>
      <c r="G48" s="268"/>
      <c r="H48" s="263">
        <f>SUM(H49,H85,H108,H139,H159)</f>
        <v>37550</v>
      </c>
      <c r="I48" s="268"/>
      <c r="J48" s="268"/>
    </row>
    <row r="49" spans="2:21">
      <c r="B49" s="264" t="s">
        <v>205</v>
      </c>
      <c r="C49" s="255"/>
      <c r="D49" s="255"/>
      <c r="E49" s="255"/>
      <c r="F49" s="255"/>
      <c r="G49" s="255"/>
      <c r="H49" s="265">
        <f>SUM(H50,H74)</f>
        <v>5200</v>
      </c>
      <c r="I49" s="255"/>
      <c r="J49" s="255"/>
    </row>
    <row r="50" spans="2:21">
      <c r="B50" s="92" t="s">
        <v>104</v>
      </c>
      <c r="C50" s="92"/>
      <c r="D50" s="257" t="s">
        <v>105</v>
      </c>
      <c r="E50" s="255"/>
      <c r="F50" s="255"/>
      <c r="G50" s="255"/>
      <c r="H50" s="258">
        <f>SUM(H51,H55)</f>
        <v>3265</v>
      </c>
      <c r="I50" s="255"/>
      <c r="J50" s="255"/>
    </row>
    <row r="51" spans="2:21">
      <c r="B51" s="99">
        <v>31</v>
      </c>
      <c r="C51" s="92"/>
      <c r="D51" s="257" t="s">
        <v>107</v>
      </c>
      <c r="E51" s="259"/>
      <c r="F51" s="259"/>
      <c r="G51" s="259"/>
      <c r="H51" s="258">
        <f>SUM(H52)</f>
        <v>1165</v>
      </c>
      <c r="I51" s="259"/>
      <c r="J51" s="259"/>
    </row>
    <row r="52" spans="2:21">
      <c r="B52" s="99">
        <v>311</v>
      </c>
      <c r="C52" s="92"/>
      <c r="D52" s="257" t="s">
        <v>430</v>
      </c>
      <c r="E52" s="259"/>
      <c r="F52" s="259"/>
      <c r="G52" s="259"/>
      <c r="H52" s="258">
        <f>SUM(H53,H54)</f>
        <v>1165</v>
      </c>
      <c r="I52" s="259"/>
      <c r="J52" s="259"/>
    </row>
    <row r="53" spans="2:21">
      <c r="B53" s="96">
        <v>3113</v>
      </c>
      <c r="C53" s="94" t="s">
        <v>432</v>
      </c>
      <c r="D53" s="254" t="s">
        <v>349</v>
      </c>
      <c r="E53" s="259"/>
      <c r="F53" s="259"/>
      <c r="G53" s="259"/>
      <c r="H53" s="256">
        <v>1000</v>
      </c>
      <c r="I53" s="281"/>
      <c r="J53" s="281"/>
    </row>
    <row r="54" spans="2:21">
      <c r="B54" s="96">
        <v>3132</v>
      </c>
      <c r="C54" s="94" t="s">
        <v>433</v>
      </c>
      <c r="D54" s="254" t="s">
        <v>334</v>
      </c>
      <c r="E54" s="259"/>
      <c r="F54" s="259"/>
      <c r="G54" s="259"/>
      <c r="H54" s="256">
        <v>165</v>
      </c>
      <c r="I54" s="281"/>
      <c r="J54" s="281"/>
    </row>
    <row r="55" spans="2:21">
      <c r="B55" s="92" t="s">
        <v>113</v>
      </c>
      <c r="C55" s="92"/>
      <c r="D55" s="257" t="s">
        <v>31</v>
      </c>
      <c r="E55" s="255"/>
      <c r="F55" s="255"/>
      <c r="G55" s="255"/>
      <c r="H55" s="258">
        <f>SUM(H56,H58,H63,H67)</f>
        <v>2100</v>
      </c>
      <c r="I55" s="258"/>
      <c r="J55" s="258"/>
      <c r="M55" s="92"/>
      <c r="N55" s="92"/>
      <c r="O55" s="257"/>
      <c r="P55" s="255"/>
      <c r="Q55" s="255"/>
      <c r="R55" s="255"/>
      <c r="S55" s="258"/>
      <c r="T55" s="258"/>
      <c r="U55" s="258"/>
    </row>
    <row r="56" spans="2:21">
      <c r="B56" s="92" t="s">
        <v>114</v>
      </c>
      <c r="C56" s="92"/>
      <c r="D56" s="257" t="s">
        <v>206</v>
      </c>
      <c r="E56" s="255"/>
      <c r="F56" s="255"/>
      <c r="G56" s="255"/>
      <c r="H56" s="258">
        <f>SUM(H57)</f>
        <v>0</v>
      </c>
      <c r="I56" s="258"/>
      <c r="J56" s="258"/>
      <c r="M56" s="92"/>
      <c r="N56" s="92"/>
      <c r="O56" s="257"/>
      <c r="P56" s="255"/>
      <c r="Q56" s="255"/>
      <c r="R56" s="255"/>
      <c r="S56" s="258"/>
      <c r="T56" s="258"/>
      <c r="U56" s="258"/>
    </row>
    <row r="57" spans="2:21">
      <c r="B57" s="93" t="s">
        <v>119</v>
      </c>
      <c r="C57" s="93" t="s">
        <v>207</v>
      </c>
      <c r="D57" s="254" t="s">
        <v>121</v>
      </c>
      <c r="E57" s="255"/>
      <c r="F57" s="255"/>
      <c r="G57" s="255"/>
      <c r="H57" s="256">
        <v>0</v>
      </c>
      <c r="I57" s="256"/>
      <c r="J57" s="256"/>
    </row>
    <row r="58" spans="2:21">
      <c r="B58" s="92" t="s">
        <v>125</v>
      </c>
      <c r="C58" s="92"/>
      <c r="D58" s="257" t="s">
        <v>126</v>
      </c>
      <c r="E58" s="255"/>
      <c r="F58" s="255"/>
      <c r="G58" s="255"/>
      <c r="H58" s="258">
        <f>SUM(H59:J62)</f>
        <v>500</v>
      </c>
      <c r="I58" s="258"/>
      <c r="J58" s="258"/>
    </row>
    <row r="59" spans="2:21">
      <c r="B59" s="93" t="s">
        <v>127</v>
      </c>
      <c r="C59" s="93" t="s">
        <v>208</v>
      </c>
      <c r="D59" s="254" t="s">
        <v>129</v>
      </c>
      <c r="E59" s="255"/>
      <c r="F59" s="255"/>
      <c r="G59" s="255"/>
      <c r="H59" s="256">
        <v>0</v>
      </c>
      <c r="I59" s="256"/>
      <c r="J59" s="256"/>
    </row>
    <row r="60" spans="2:21">
      <c r="B60" s="93" t="s">
        <v>133</v>
      </c>
      <c r="C60" s="93" t="s">
        <v>209</v>
      </c>
      <c r="D60" s="254" t="s">
        <v>135</v>
      </c>
      <c r="E60" s="255"/>
      <c r="F60" s="255"/>
      <c r="G60" s="255"/>
      <c r="H60" s="256">
        <v>500</v>
      </c>
      <c r="I60" s="256"/>
      <c r="J60" s="256"/>
    </row>
    <row r="61" spans="2:21">
      <c r="B61" s="93" t="s">
        <v>136</v>
      </c>
      <c r="C61" s="93" t="s">
        <v>210</v>
      </c>
      <c r="D61" s="254" t="s">
        <v>138</v>
      </c>
      <c r="E61" s="255"/>
      <c r="F61" s="255"/>
      <c r="G61" s="255"/>
      <c r="H61" s="256">
        <v>0</v>
      </c>
      <c r="I61" s="256"/>
      <c r="J61" s="256"/>
    </row>
    <row r="62" spans="2:21">
      <c r="B62" s="93" t="s">
        <v>139</v>
      </c>
      <c r="C62" s="93" t="s">
        <v>211</v>
      </c>
      <c r="D62" s="254" t="s">
        <v>212</v>
      </c>
      <c r="E62" s="255"/>
      <c r="F62" s="255"/>
      <c r="G62" s="255"/>
      <c r="H62" s="256">
        <v>0</v>
      </c>
      <c r="I62" s="256"/>
      <c r="J62" s="256"/>
    </row>
    <row r="63" spans="2:21">
      <c r="B63" s="92" t="s">
        <v>142</v>
      </c>
      <c r="C63" s="92"/>
      <c r="D63" s="257" t="s">
        <v>143</v>
      </c>
      <c r="E63" s="255"/>
      <c r="F63" s="255"/>
      <c r="G63" s="255"/>
      <c r="H63" s="258">
        <f>SUM(H64:J66)</f>
        <v>1500</v>
      </c>
      <c r="I63" s="258"/>
      <c r="J63" s="258"/>
    </row>
    <row r="64" spans="2:21">
      <c r="B64" s="93" t="s">
        <v>149</v>
      </c>
      <c r="C64" s="93" t="s">
        <v>213</v>
      </c>
      <c r="D64" s="254" t="s">
        <v>151</v>
      </c>
      <c r="E64" s="255"/>
      <c r="F64" s="255"/>
      <c r="G64" s="255"/>
      <c r="H64" s="256">
        <v>1500</v>
      </c>
      <c r="I64" s="256"/>
      <c r="J64" s="256"/>
    </row>
    <row r="65" spans="2:10">
      <c r="B65" s="93" t="s">
        <v>161</v>
      </c>
      <c r="C65" s="93" t="s">
        <v>214</v>
      </c>
      <c r="D65" s="254" t="s">
        <v>163</v>
      </c>
      <c r="E65" s="255"/>
      <c r="F65" s="255"/>
      <c r="G65" s="255"/>
      <c r="H65" s="256">
        <v>0</v>
      </c>
      <c r="I65" s="256"/>
      <c r="J65" s="256"/>
    </row>
    <row r="66" spans="2:10">
      <c r="B66" s="93" t="s">
        <v>164</v>
      </c>
      <c r="C66" s="93" t="s">
        <v>215</v>
      </c>
      <c r="D66" s="254" t="s">
        <v>216</v>
      </c>
      <c r="E66" s="255"/>
      <c r="F66" s="255"/>
      <c r="G66" s="255"/>
      <c r="H66" s="256">
        <v>0</v>
      </c>
      <c r="I66" s="256"/>
      <c r="J66" s="256"/>
    </row>
    <row r="67" spans="2:10">
      <c r="B67" s="92" t="s">
        <v>175</v>
      </c>
      <c r="C67" s="92"/>
      <c r="D67" s="257" t="s">
        <v>176</v>
      </c>
      <c r="E67" s="255"/>
      <c r="F67" s="255"/>
      <c r="G67" s="255"/>
      <c r="H67" s="258">
        <f>SUM(H68:J70)</f>
        <v>100</v>
      </c>
      <c r="I67" s="258"/>
      <c r="J67" s="258"/>
    </row>
    <row r="68" spans="2:10">
      <c r="B68" s="93" t="s">
        <v>177</v>
      </c>
      <c r="C68" s="93" t="s">
        <v>217</v>
      </c>
      <c r="D68" s="254" t="s">
        <v>179</v>
      </c>
      <c r="E68" s="255"/>
      <c r="F68" s="255"/>
      <c r="G68" s="255"/>
      <c r="H68" s="256">
        <v>0</v>
      </c>
      <c r="I68" s="256"/>
      <c r="J68" s="256"/>
    </row>
    <row r="69" spans="2:10">
      <c r="B69" s="93" t="s">
        <v>180</v>
      </c>
      <c r="C69" s="93" t="s">
        <v>218</v>
      </c>
      <c r="D69" s="254" t="s">
        <v>182</v>
      </c>
      <c r="E69" s="255"/>
      <c r="F69" s="255"/>
      <c r="G69" s="255"/>
      <c r="H69" s="256">
        <v>0</v>
      </c>
      <c r="I69" s="256"/>
      <c r="J69" s="256"/>
    </row>
    <row r="70" spans="2:10">
      <c r="B70" s="93" t="s">
        <v>189</v>
      </c>
      <c r="C70" s="93" t="s">
        <v>219</v>
      </c>
      <c r="D70" s="254" t="s">
        <v>220</v>
      </c>
      <c r="E70" s="255"/>
      <c r="F70" s="255"/>
      <c r="G70" s="255"/>
      <c r="H70" s="256">
        <v>100</v>
      </c>
      <c r="I70" s="256"/>
      <c r="J70" s="256"/>
    </row>
    <row r="71" spans="2:10">
      <c r="B71" s="92" t="s">
        <v>191</v>
      </c>
      <c r="C71" s="92"/>
      <c r="D71" s="257" t="s">
        <v>221</v>
      </c>
      <c r="E71" s="255"/>
      <c r="F71" s="255"/>
      <c r="G71" s="255"/>
      <c r="H71" s="258">
        <f>SUM(H72)</f>
        <v>0</v>
      </c>
      <c r="I71" s="258"/>
      <c r="J71" s="258"/>
    </row>
    <row r="72" spans="2:10">
      <c r="B72" s="92" t="s">
        <v>193</v>
      </c>
      <c r="C72" s="92"/>
      <c r="D72" s="257" t="s">
        <v>222</v>
      </c>
      <c r="E72" s="255"/>
      <c r="F72" s="255"/>
      <c r="G72" s="255"/>
      <c r="H72" s="258">
        <f>SUM(H73)</f>
        <v>0</v>
      </c>
      <c r="I72" s="258"/>
      <c r="J72" s="258"/>
    </row>
    <row r="73" spans="2:10">
      <c r="B73" s="93" t="s">
        <v>201</v>
      </c>
      <c r="C73" s="93" t="s">
        <v>223</v>
      </c>
      <c r="D73" s="254" t="s">
        <v>203</v>
      </c>
      <c r="E73" s="255"/>
      <c r="F73" s="255"/>
      <c r="G73" s="255"/>
      <c r="H73" s="256">
        <v>0</v>
      </c>
      <c r="I73" s="256"/>
      <c r="J73" s="256"/>
    </row>
    <row r="74" spans="2:10">
      <c r="B74" s="92" t="s">
        <v>224</v>
      </c>
      <c r="C74" s="92"/>
      <c r="D74" s="257" t="s">
        <v>225</v>
      </c>
      <c r="E74" s="255"/>
      <c r="F74" s="255"/>
      <c r="G74" s="255"/>
      <c r="H74" s="258">
        <f>SUM(H75)</f>
        <v>1935</v>
      </c>
      <c r="I74" s="258"/>
      <c r="J74" s="258"/>
    </row>
    <row r="75" spans="2:10">
      <c r="B75" s="92" t="s">
        <v>226</v>
      </c>
      <c r="C75" s="92"/>
      <c r="D75" s="257" t="s">
        <v>42</v>
      </c>
      <c r="E75" s="255"/>
      <c r="F75" s="255"/>
      <c r="G75" s="255"/>
      <c r="H75" s="258">
        <f>SUM(H76,H81,H83)</f>
        <v>1935</v>
      </c>
      <c r="I75" s="258"/>
      <c r="J75" s="258"/>
    </row>
    <row r="76" spans="2:10">
      <c r="B76" s="92" t="s">
        <v>227</v>
      </c>
      <c r="C76" s="92"/>
      <c r="D76" s="257" t="s">
        <v>228</v>
      </c>
      <c r="E76" s="255"/>
      <c r="F76" s="255"/>
      <c r="G76" s="255"/>
      <c r="H76" s="258">
        <f>SUM(H77:J80)</f>
        <v>1535</v>
      </c>
      <c r="I76" s="258"/>
      <c r="J76" s="258"/>
    </row>
    <row r="77" spans="2:10">
      <c r="B77" s="93" t="s">
        <v>229</v>
      </c>
      <c r="C77" s="93" t="s">
        <v>230</v>
      </c>
      <c r="D77" s="254" t="s">
        <v>231</v>
      </c>
      <c r="E77" s="255"/>
      <c r="F77" s="255"/>
      <c r="G77" s="255"/>
      <c r="H77" s="256">
        <v>1000</v>
      </c>
      <c r="I77" s="256"/>
      <c r="J77" s="256"/>
    </row>
    <row r="78" spans="2:10">
      <c r="B78" s="93" t="s">
        <v>232</v>
      </c>
      <c r="C78" s="93" t="s">
        <v>233</v>
      </c>
      <c r="D78" s="254" t="s">
        <v>234</v>
      </c>
      <c r="E78" s="255"/>
      <c r="F78" s="255"/>
      <c r="G78" s="255"/>
      <c r="H78" s="256">
        <v>200</v>
      </c>
      <c r="I78" s="256"/>
      <c r="J78" s="256"/>
    </row>
    <row r="79" spans="2:10">
      <c r="B79" s="93" t="s">
        <v>235</v>
      </c>
      <c r="C79" s="93" t="s">
        <v>236</v>
      </c>
      <c r="D79" s="254" t="s">
        <v>237</v>
      </c>
      <c r="E79" s="255"/>
      <c r="F79" s="255"/>
      <c r="G79" s="255"/>
      <c r="H79" s="256">
        <v>135</v>
      </c>
      <c r="I79" s="256"/>
      <c r="J79" s="256"/>
    </row>
    <row r="80" spans="2:10">
      <c r="B80" s="93" t="s">
        <v>238</v>
      </c>
      <c r="C80" s="93" t="s">
        <v>239</v>
      </c>
      <c r="D80" s="254" t="s">
        <v>240</v>
      </c>
      <c r="E80" s="255"/>
      <c r="F80" s="255"/>
      <c r="G80" s="255"/>
      <c r="H80" s="256">
        <v>200</v>
      </c>
      <c r="I80" s="256"/>
      <c r="J80" s="256"/>
    </row>
    <row r="81" spans="2:10">
      <c r="B81" s="92" t="s">
        <v>241</v>
      </c>
      <c r="C81" s="92"/>
      <c r="D81" s="257" t="s">
        <v>242</v>
      </c>
      <c r="E81" s="255"/>
      <c r="F81" s="255"/>
      <c r="G81" s="255"/>
      <c r="H81" s="258">
        <f>SUM(H82)</f>
        <v>400</v>
      </c>
      <c r="I81" s="258"/>
      <c r="J81" s="258"/>
    </row>
    <row r="82" spans="2:10">
      <c r="B82" s="93" t="s">
        <v>243</v>
      </c>
      <c r="C82" s="93" t="s">
        <v>244</v>
      </c>
      <c r="D82" s="254" t="s">
        <v>245</v>
      </c>
      <c r="E82" s="255"/>
      <c r="F82" s="255"/>
      <c r="G82" s="255"/>
      <c r="H82" s="256">
        <v>400</v>
      </c>
      <c r="I82" s="256"/>
      <c r="J82" s="256"/>
    </row>
    <row r="83" spans="2:10">
      <c r="B83" s="92" t="s">
        <v>246</v>
      </c>
      <c r="C83" s="92"/>
      <c r="D83" s="257" t="s">
        <v>247</v>
      </c>
      <c r="E83" s="255"/>
      <c r="F83" s="255"/>
      <c r="G83" s="255"/>
      <c r="H83" s="258">
        <f>SUM(H84)</f>
        <v>0</v>
      </c>
      <c r="I83" s="258"/>
      <c r="J83" s="258"/>
    </row>
    <row r="84" spans="2:10">
      <c r="B84" s="93" t="s">
        <v>248</v>
      </c>
      <c r="C84" s="93" t="s">
        <v>249</v>
      </c>
      <c r="D84" s="254" t="s">
        <v>250</v>
      </c>
      <c r="E84" s="255"/>
      <c r="F84" s="255"/>
      <c r="G84" s="255"/>
      <c r="H84" s="256">
        <v>0</v>
      </c>
      <c r="I84" s="256"/>
      <c r="J84" s="256"/>
    </row>
    <row r="85" spans="2:10">
      <c r="B85" s="264" t="s">
        <v>251</v>
      </c>
      <c r="C85" s="255"/>
      <c r="D85" s="255"/>
      <c r="E85" s="255"/>
      <c r="F85" s="255"/>
      <c r="G85" s="255"/>
      <c r="H85" s="265">
        <f>SUM(H86,H105)</f>
        <v>0</v>
      </c>
      <c r="I85" s="265"/>
      <c r="J85" s="265"/>
    </row>
    <row r="86" spans="2:10">
      <c r="B86" s="92" t="s">
        <v>104</v>
      </c>
      <c r="C86" s="92"/>
      <c r="D86" s="257" t="s">
        <v>105</v>
      </c>
      <c r="E86" s="255"/>
      <c r="F86" s="255"/>
      <c r="G86" s="255"/>
      <c r="H86" s="258">
        <f>SUM(H87,H102)</f>
        <v>0</v>
      </c>
      <c r="I86" s="258"/>
      <c r="J86" s="258"/>
    </row>
    <row r="87" spans="2:10">
      <c r="B87" s="92" t="s">
        <v>113</v>
      </c>
      <c r="C87" s="92"/>
      <c r="D87" s="257" t="s">
        <v>31</v>
      </c>
      <c r="E87" s="255"/>
      <c r="F87" s="255"/>
      <c r="G87" s="255"/>
      <c r="H87" s="258">
        <f>SUM(H88,H93,H97,H99)</f>
        <v>0</v>
      </c>
      <c r="I87" s="258"/>
      <c r="J87" s="258"/>
    </row>
    <row r="88" spans="2:10">
      <c r="B88" s="92" t="s">
        <v>125</v>
      </c>
      <c r="C88" s="92"/>
      <c r="D88" s="257" t="s">
        <v>126</v>
      </c>
      <c r="E88" s="255"/>
      <c r="F88" s="255"/>
      <c r="G88" s="255"/>
      <c r="H88" s="258">
        <f>SUM(H89:J92)</f>
        <v>0</v>
      </c>
      <c r="I88" s="258"/>
      <c r="J88" s="258"/>
    </row>
    <row r="89" spans="2:10">
      <c r="B89" s="93" t="s">
        <v>127</v>
      </c>
      <c r="C89" s="93" t="s">
        <v>252</v>
      </c>
      <c r="D89" s="254" t="s">
        <v>129</v>
      </c>
      <c r="E89" s="255"/>
      <c r="F89" s="255"/>
      <c r="G89" s="255"/>
      <c r="H89" s="256">
        <v>0</v>
      </c>
      <c r="I89" s="256"/>
      <c r="J89" s="256"/>
    </row>
    <row r="90" spans="2:10">
      <c r="B90" s="93" t="s">
        <v>253</v>
      </c>
      <c r="C90" s="93" t="s">
        <v>254</v>
      </c>
      <c r="D90" s="254" t="s">
        <v>255</v>
      </c>
      <c r="E90" s="255"/>
      <c r="F90" s="255"/>
      <c r="G90" s="255"/>
      <c r="H90" s="256">
        <v>0</v>
      </c>
      <c r="I90" s="256"/>
      <c r="J90" s="256"/>
    </row>
    <row r="91" spans="2:10">
      <c r="B91" s="93" t="s">
        <v>133</v>
      </c>
      <c r="C91" s="93" t="s">
        <v>256</v>
      </c>
      <c r="D91" s="254" t="s">
        <v>135</v>
      </c>
      <c r="E91" s="255"/>
      <c r="F91" s="255"/>
      <c r="G91" s="255"/>
      <c r="H91" s="256">
        <v>0</v>
      </c>
      <c r="I91" s="256"/>
      <c r="J91" s="256"/>
    </row>
    <row r="92" spans="2:10">
      <c r="B92" s="93" t="s">
        <v>136</v>
      </c>
      <c r="C92" s="93" t="s">
        <v>257</v>
      </c>
      <c r="D92" s="254" t="s">
        <v>258</v>
      </c>
      <c r="E92" s="255"/>
      <c r="F92" s="255"/>
      <c r="G92" s="255"/>
      <c r="H92" s="256">
        <v>0</v>
      </c>
      <c r="I92" s="256"/>
      <c r="J92" s="256"/>
    </row>
    <row r="93" spans="2:10">
      <c r="B93" s="92" t="s">
        <v>142</v>
      </c>
      <c r="C93" s="92"/>
      <c r="D93" s="257" t="s">
        <v>143</v>
      </c>
      <c r="E93" s="255"/>
      <c r="F93" s="255"/>
      <c r="G93" s="255"/>
      <c r="H93" s="258">
        <f>SUM(H94:J96)</f>
        <v>0</v>
      </c>
      <c r="I93" s="258"/>
      <c r="J93" s="258"/>
    </row>
    <row r="94" spans="2:10">
      <c r="B94" s="93" t="s">
        <v>149</v>
      </c>
      <c r="C94" s="93" t="s">
        <v>259</v>
      </c>
      <c r="D94" s="254" t="s">
        <v>151</v>
      </c>
      <c r="E94" s="255"/>
      <c r="F94" s="255"/>
      <c r="G94" s="255"/>
      <c r="H94" s="256">
        <v>0</v>
      </c>
      <c r="I94" s="256"/>
      <c r="J94" s="256"/>
    </row>
    <row r="95" spans="2:10">
      <c r="B95" s="93" t="s">
        <v>158</v>
      </c>
      <c r="C95" s="93" t="s">
        <v>260</v>
      </c>
      <c r="D95" s="254" t="s">
        <v>160</v>
      </c>
      <c r="E95" s="255"/>
      <c r="F95" s="255"/>
      <c r="G95" s="255"/>
      <c r="H95" s="256">
        <v>0</v>
      </c>
      <c r="I95" s="256"/>
      <c r="J95" s="256"/>
    </row>
    <row r="96" spans="2:10">
      <c r="B96" s="93" t="s">
        <v>161</v>
      </c>
      <c r="C96" s="93" t="s">
        <v>261</v>
      </c>
      <c r="D96" s="254" t="s">
        <v>163</v>
      </c>
      <c r="E96" s="255"/>
      <c r="F96" s="255"/>
      <c r="G96" s="255"/>
      <c r="H96" s="256">
        <v>0</v>
      </c>
      <c r="I96" s="256"/>
      <c r="J96" s="256"/>
    </row>
    <row r="97" spans="2:10">
      <c r="B97" s="92" t="s">
        <v>170</v>
      </c>
      <c r="C97" s="92"/>
      <c r="D97" s="257" t="s">
        <v>171</v>
      </c>
      <c r="E97" s="255"/>
      <c r="F97" s="255"/>
      <c r="G97" s="255"/>
      <c r="H97" s="258">
        <f>SUM(H98)</f>
        <v>0</v>
      </c>
      <c r="I97" s="258"/>
      <c r="J97" s="258"/>
    </row>
    <row r="98" spans="2:10">
      <c r="B98" s="93" t="s">
        <v>172</v>
      </c>
      <c r="C98" s="93" t="s">
        <v>262</v>
      </c>
      <c r="D98" s="254" t="s">
        <v>263</v>
      </c>
      <c r="E98" s="255"/>
      <c r="F98" s="255"/>
      <c r="G98" s="255"/>
      <c r="H98" s="256">
        <v>0</v>
      </c>
      <c r="I98" s="256"/>
      <c r="J98" s="256"/>
    </row>
    <row r="99" spans="2:10">
      <c r="B99" s="92" t="s">
        <v>175</v>
      </c>
      <c r="C99" s="92"/>
      <c r="D99" s="257" t="s">
        <v>176</v>
      </c>
      <c r="E99" s="255"/>
      <c r="F99" s="255"/>
      <c r="G99" s="255"/>
      <c r="H99" s="258">
        <f>SUM(H100:J101)</f>
        <v>0</v>
      </c>
      <c r="I99" s="258"/>
      <c r="J99" s="258"/>
    </row>
    <row r="100" spans="2:10">
      <c r="B100" s="93" t="s">
        <v>177</v>
      </c>
      <c r="C100" s="93" t="s">
        <v>264</v>
      </c>
      <c r="D100" s="254" t="s">
        <v>265</v>
      </c>
      <c r="E100" s="255"/>
      <c r="F100" s="255"/>
      <c r="G100" s="255"/>
      <c r="H100" s="256">
        <v>0</v>
      </c>
      <c r="I100" s="256"/>
      <c r="J100" s="256"/>
    </row>
    <row r="101" spans="2:10">
      <c r="B101" s="93" t="s">
        <v>189</v>
      </c>
      <c r="C101" s="93" t="s">
        <v>266</v>
      </c>
      <c r="D101" s="254" t="s">
        <v>176</v>
      </c>
      <c r="E101" s="255"/>
      <c r="F101" s="255"/>
      <c r="G101" s="255"/>
      <c r="H101" s="256">
        <v>0</v>
      </c>
      <c r="I101" s="256"/>
      <c r="J101" s="256"/>
    </row>
    <row r="102" spans="2:10">
      <c r="B102" s="92" t="s">
        <v>191</v>
      </c>
      <c r="C102" s="92"/>
      <c r="D102" s="257" t="s">
        <v>192</v>
      </c>
      <c r="E102" s="255"/>
      <c r="F102" s="255"/>
      <c r="G102" s="255"/>
      <c r="H102" s="258">
        <f>SUM(H103)</f>
        <v>0</v>
      </c>
      <c r="I102" s="258"/>
      <c r="J102" s="258"/>
    </row>
    <row r="103" spans="2:10">
      <c r="B103" s="92" t="s">
        <v>193</v>
      </c>
      <c r="C103" s="92"/>
      <c r="D103" s="257" t="s">
        <v>222</v>
      </c>
      <c r="E103" s="255"/>
      <c r="F103" s="255"/>
      <c r="G103" s="255"/>
      <c r="H103" s="258">
        <f>SUM(H104)</f>
        <v>0</v>
      </c>
      <c r="I103" s="258"/>
      <c r="J103" s="258"/>
    </row>
    <row r="104" spans="2:10">
      <c r="B104" s="93" t="s">
        <v>195</v>
      </c>
      <c r="C104" s="93" t="s">
        <v>267</v>
      </c>
      <c r="D104" s="254" t="s">
        <v>197</v>
      </c>
      <c r="E104" s="255"/>
      <c r="F104" s="255"/>
      <c r="G104" s="255"/>
      <c r="H104" s="256">
        <v>0</v>
      </c>
      <c r="I104" s="256"/>
      <c r="J104" s="256"/>
    </row>
    <row r="105" spans="2:10">
      <c r="B105" s="99">
        <v>42</v>
      </c>
      <c r="C105" s="93"/>
      <c r="D105" s="257" t="s">
        <v>42</v>
      </c>
      <c r="E105" s="255"/>
      <c r="F105" s="255"/>
      <c r="G105" s="255"/>
      <c r="H105" s="258">
        <f>SUM(H106)</f>
        <v>0</v>
      </c>
      <c r="I105" s="258"/>
      <c r="J105" s="258"/>
    </row>
    <row r="106" spans="2:10">
      <c r="B106" s="92" t="s">
        <v>227</v>
      </c>
      <c r="C106" s="92"/>
      <c r="D106" s="257" t="s">
        <v>268</v>
      </c>
      <c r="E106" s="255"/>
      <c r="F106" s="255"/>
      <c r="G106" s="255"/>
      <c r="H106" s="258">
        <f>SUM(H107)</f>
        <v>0</v>
      </c>
      <c r="I106" s="258"/>
      <c r="J106" s="258"/>
    </row>
    <row r="107" spans="2:10">
      <c r="B107" s="95" t="s">
        <v>238</v>
      </c>
      <c r="C107" s="95" t="s">
        <v>269</v>
      </c>
      <c r="D107" s="279" t="s">
        <v>270</v>
      </c>
      <c r="E107" s="255"/>
      <c r="F107" s="255"/>
      <c r="G107" s="255"/>
      <c r="H107" s="280">
        <v>0</v>
      </c>
      <c r="I107" s="280"/>
      <c r="J107" s="280"/>
    </row>
    <row r="108" spans="2:10">
      <c r="B108" s="264" t="s">
        <v>271</v>
      </c>
      <c r="C108" s="255"/>
      <c r="D108" s="255"/>
      <c r="E108" s="255"/>
      <c r="F108" s="255"/>
      <c r="G108" s="255"/>
      <c r="H108" s="265">
        <f>SUM(H109,H133)</f>
        <v>31950</v>
      </c>
      <c r="I108" s="265"/>
      <c r="J108" s="265"/>
    </row>
    <row r="109" spans="2:10">
      <c r="B109" s="92" t="s">
        <v>104</v>
      </c>
      <c r="C109" s="92"/>
      <c r="D109" s="257" t="s">
        <v>105</v>
      </c>
      <c r="E109" s="255"/>
      <c r="F109" s="255"/>
      <c r="G109" s="255"/>
      <c r="H109" s="258">
        <f>SUM(H110,H115,J127,H130)</f>
        <v>28500</v>
      </c>
      <c r="I109" s="258"/>
      <c r="J109" s="258"/>
    </row>
    <row r="110" spans="2:10">
      <c r="B110" s="92" t="s">
        <v>106</v>
      </c>
      <c r="C110" s="92"/>
      <c r="D110" s="257" t="s">
        <v>107</v>
      </c>
      <c r="E110" s="255"/>
      <c r="F110" s="255"/>
      <c r="G110" s="255"/>
      <c r="H110" s="258">
        <f>SUM(H111,H113)</f>
        <v>350</v>
      </c>
      <c r="I110" s="258"/>
      <c r="J110" s="258"/>
    </row>
    <row r="111" spans="2:10">
      <c r="B111" s="92" t="s">
        <v>272</v>
      </c>
      <c r="C111" s="92"/>
      <c r="D111" s="257" t="s">
        <v>273</v>
      </c>
      <c r="E111" s="255"/>
      <c r="F111" s="255"/>
      <c r="G111" s="255"/>
      <c r="H111" s="258">
        <f>SUM(H112)</f>
        <v>0</v>
      </c>
      <c r="I111" s="258"/>
      <c r="J111" s="258"/>
    </row>
    <row r="112" spans="2:10">
      <c r="B112" s="93" t="s">
        <v>274</v>
      </c>
      <c r="C112" s="93" t="s">
        <v>275</v>
      </c>
      <c r="D112" s="254" t="s">
        <v>276</v>
      </c>
      <c r="E112" s="255"/>
      <c r="F112" s="255"/>
      <c r="G112" s="255"/>
      <c r="H112" s="256">
        <v>0</v>
      </c>
      <c r="I112" s="256"/>
      <c r="J112" s="256"/>
    </row>
    <row r="113" spans="2:10">
      <c r="B113" s="92" t="s">
        <v>108</v>
      </c>
      <c r="C113" s="92"/>
      <c r="D113" s="257" t="s">
        <v>109</v>
      </c>
      <c r="E113" s="255"/>
      <c r="F113" s="255"/>
      <c r="G113" s="255"/>
      <c r="H113" s="258">
        <f>SUM(H114)</f>
        <v>350</v>
      </c>
      <c r="I113" s="258"/>
      <c r="J113" s="258"/>
    </row>
    <row r="114" spans="2:10">
      <c r="B114" s="93" t="s">
        <v>110</v>
      </c>
      <c r="C114" s="93" t="s">
        <v>277</v>
      </c>
      <c r="D114" s="254" t="s">
        <v>109</v>
      </c>
      <c r="E114" s="255"/>
      <c r="F114" s="255"/>
      <c r="G114" s="255"/>
      <c r="H114" s="256">
        <v>350</v>
      </c>
      <c r="I114" s="256"/>
      <c r="J114" s="256"/>
    </row>
    <row r="115" spans="2:10">
      <c r="B115" s="92" t="s">
        <v>113</v>
      </c>
      <c r="C115" s="92"/>
      <c r="D115" s="257" t="s">
        <v>278</v>
      </c>
      <c r="E115" s="255"/>
      <c r="F115" s="255"/>
      <c r="G115" s="255"/>
      <c r="H115" s="258">
        <f>SUM(H116,H118,J124,H125,H130)</f>
        <v>150</v>
      </c>
      <c r="I115" s="258"/>
      <c r="J115" s="258"/>
    </row>
    <row r="116" spans="2:10">
      <c r="B116" s="92" t="s">
        <v>114</v>
      </c>
      <c r="C116" s="92"/>
      <c r="D116" s="257" t="s">
        <v>115</v>
      </c>
      <c r="E116" s="255"/>
      <c r="F116" s="255"/>
      <c r="G116" s="255"/>
      <c r="H116" s="258">
        <f>SUM(H117)</f>
        <v>150</v>
      </c>
      <c r="I116" s="258"/>
      <c r="J116" s="258"/>
    </row>
    <row r="117" spans="2:10">
      <c r="B117" s="93" t="s">
        <v>116</v>
      </c>
      <c r="C117" s="93" t="s">
        <v>279</v>
      </c>
      <c r="D117" s="254" t="s">
        <v>118</v>
      </c>
      <c r="E117" s="255"/>
      <c r="F117" s="255"/>
      <c r="G117" s="255"/>
      <c r="H117" s="256">
        <v>150</v>
      </c>
      <c r="I117" s="256"/>
      <c r="J117" s="256"/>
    </row>
    <row r="118" spans="2:10">
      <c r="B118" s="92" t="s">
        <v>125</v>
      </c>
      <c r="C118" s="92"/>
      <c r="D118" s="257" t="s">
        <v>280</v>
      </c>
      <c r="E118" s="255"/>
      <c r="F118" s="255"/>
      <c r="G118" s="255"/>
      <c r="H118" s="258">
        <f>SUM(H119:J120)</f>
        <v>0</v>
      </c>
      <c r="I118" s="258"/>
      <c r="J118" s="258"/>
    </row>
    <row r="119" spans="2:10">
      <c r="B119" s="93" t="s">
        <v>127</v>
      </c>
      <c r="C119" s="93" t="s">
        <v>281</v>
      </c>
      <c r="D119" s="254" t="s">
        <v>129</v>
      </c>
      <c r="E119" s="255"/>
      <c r="F119" s="255"/>
      <c r="G119" s="255"/>
      <c r="H119" s="256">
        <v>0</v>
      </c>
      <c r="I119" s="256"/>
      <c r="J119" s="256"/>
    </row>
    <row r="120" spans="2:10">
      <c r="B120" s="93" t="s">
        <v>136</v>
      </c>
      <c r="C120" s="93" t="s">
        <v>282</v>
      </c>
      <c r="D120" s="254" t="s">
        <v>138</v>
      </c>
      <c r="E120" s="254"/>
      <c r="F120" s="254"/>
      <c r="G120" s="254"/>
      <c r="H120" s="256">
        <v>0</v>
      </c>
      <c r="I120" s="256"/>
      <c r="J120" s="256"/>
    </row>
    <row r="121" spans="2:10">
      <c r="B121" s="93" t="s">
        <v>139</v>
      </c>
      <c r="C121" s="93" t="s">
        <v>283</v>
      </c>
      <c r="D121" s="254" t="s">
        <v>284</v>
      </c>
      <c r="E121" s="255"/>
      <c r="F121" s="255"/>
      <c r="G121" s="255"/>
      <c r="H121" s="256">
        <v>0</v>
      </c>
      <c r="I121" s="256"/>
      <c r="J121" s="256"/>
    </row>
    <row r="122" spans="2:10">
      <c r="B122" s="92" t="s">
        <v>142</v>
      </c>
      <c r="C122" s="92"/>
      <c r="D122" s="257" t="s">
        <v>143</v>
      </c>
      <c r="E122" s="255"/>
      <c r="F122" s="255"/>
      <c r="G122" s="255"/>
      <c r="H122" s="278">
        <f>SUM(J123:J124)</f>
        <v>0</v>
      </c>
      <c r="I122" s="278"/>
      <c r="J122" s="278"/>
    </row>
    <row r="123" spans="2:10">
      <c r="B123" s="96">
        <v>3235</v>
      </c>
      <c r="C123" s="93" t="s">
        <v>285</v>
      </c>
      <c r="D123" s="254" t="s">
        <v>286</v>
      </c>
      <c r="E123" s="255"/>
      <c r="F123" s="255"/>
      <c r="G123" s="255"/>
      <c r="H123" s="97"/>
      <c r="J123" s="98">
        <v>0</v>
      </c>
    </row>
    <row r="124" spans="2:10">
      <c r="B124" s="93" t="s">
        <v>164</v>
      </c>
      <c r="C124" s="93" t="s">
        <v>287</v>
      </c>
      <c r="D124" s="254" t="s">
        <v>216</v>
      </c>
      <c r="E124" s="255"/>
      <c r="F124" s="255"/>
      <c r="G124" s="255"/>
      <c r="H124" s="97"/>
      <c r="J124" s="98">
        <v>0</v>
      </c>
    </row>
    <row r="125" spans="2:10">
      <c r="B125" s="92" t="s">
        <v>170</v>
      </c>
      <c r="C125" s="92"/>
      <c r="D125" s="257" t="s">
        <v>171</v>
      </c>
      <c r="E125" s="255"/>
      <c r="F125" s="255"/>
      <c r="G125" s="255"/>
      <c r="H125" s="258">
        <f>SUM(H126)</f>
        <v>0</v>
      </c>
      <c r="I125" s="258"/>
      <c r="J125" s="258"/>
    </row>
    <row r="126" spans="2:10">
      <c r="B126" s="93" t="s">
        <v>172</v>
      </c>
      <c r="C126" s="93" t="s">
        <v>288</v>
      </c>
      <c r="D126" s="254" t="s">
        <v>263</v>
      </c>
      <c r="E126" s="255"/>
      <c r="F126" s="255"/>
      <c r="G126" s="255"/>
      <c r="H126" s="256">
        <v>0</v>
      </c>
      <c r="I126" s="256"/>
      <c r="J126" s="256"/>
    </row>
    <row r="127" spans="2:10">
      <c r="B127" s="99">
        <v>37</v>
      </c>
      <c r="C127" s="93"/>
      <c r="D127" s="257" t="s">
        <v>289</v>
      </c>
      <c r="E127" s="255"/>
      <c r="F127" s="255"/>
      <c r="G127" s="255"/>
      <c r="H127" s="97"/>
      <c r="J127" s="100">
        <f>SUM(J128)</f>
        <v>28000</v>
      </c>
    </row>
    <row r="128" spans="2:10">
      <c r="B128" s="99">
        <v>372</v>
      </c>
      <c r="C128" s="93"/>
      <c r="D128" s="257" t="s">
        <v>290</v>
      </c>
      <c r="E128" s="277"/>
      <c r="F128" s="277"/>
      <c r="G128" s="277"/>
      <c r="H128" s="97"/>
      <c r="J128" s="100">
        <f>SUM(J129)</f>
        <v>28000</v>
      </c>
    </row>
    <row r="129" spans="2:10">
      <c r="B129" s="96">
        <v>3722</v>
      </c>
      <c r="C129" s="93" t="s">
        <v>291</v>
      </c>
      <c r="D129" s="254" t="s">
        <v>292</v>
      </c>
      <c r="E129" s="255"/>
      <c r="F129" s="255"/>
      <c r="G129" s="255"/>
      <c r="H129" s="97"/>
      <c r="J129" s="98">
        <v>28000</v>
      </c>
    </row>
    <row r="130" spans="2:10">
      <c r="B130" s="99">
        <v>38</v>
      </c>
      <c r="C130" s="92"/>
      <c r="D130" s="257" t="s">
        <v>469</v>
      </c>
      <c r="E130" s="255"/>
      <c r="F130" s="255"/>
      <c r="G130" s="255"/>
      <c r="H130" s="258">
        <f>SUM(H131)</f>
        <v>0</v>
      </c>
      <c r="I130" s="258"/>
      <c r="J130" s="258"/>
    </row>
    <row r="131" spans="2:10">
      <c r="B131" s="99">
        <v>381</v>
      </c>
      <c r="C131" s="93"/>
      <c r="D131" s="257" t="s">
        <v>413</v>
      </c>
      <c r="E131" s="275"/>
      <c r="F131" s="275"/>
      <c r="G131" s="275"/>
      <c r="H131" s="258">
        <f>SUM(H132)</f>
        <v>0</v>
      </c>
      <c r="I131" s="258"/>
      <c r="J131" s="258"/>
    </row>
    <row r="132" spans="2:10" s="157" customFormat="1">
      <c r="B132" s="96">
        <v>3812</v>
      </c>
      <c r="C132" s="156" t="s">
        <v>472</v>
      </c>
      <c r="D132" s="254" t="s">
        <v>470</v>
      </c>
      <c r="E132" s="276"/>
      <c r="F132" s="276"/>
      <c r="G132" s="276"/>
      <c r="H132" s="256">
        <v>0</v>
      </c>
      <c r="I132" s="256"/>
      <c r="J132" s="256"/>
    </row>
    <row r="133" spans="2:10">
      <c r="B133" s="92" t="s">
        <v>224</v>
      </c>
      <c r="C133" s="92"/>
      <c r="D133" s="257" t="s">
        <v>225</v>
      </c>
      <c r="E133" s="255"/>
      <c r="F133" s="255"/>
      <c r="G133" s="255"/>
      <c r="H133" s="258">
        <f>SUM(H134)</f>
        <v>3450</v>
      </c>
      <c r="I133" s="258"/>
      <c r="J133" s="258"/>
    </row>
    <row r="134" spans="2:10">
      <c r="B134" s="92" t="s">
        <v>226</v>
      </c>
      <c r="C134" s="92"/>
      <c r="D134" s="257" t="s">
        <v>42</v>
      </c>
      <c r="E134" s="255"/>
      <c r="F134" s="255"/>
      <c r="G134" s="255"/>
      <c r="H134" s="258">
        <f>SUM(H135,H137)</f>
        <v>3450</v>
      </c>
      <c r="I134" s="258"/>
      <c r="J134" s="258"/>
    </row>
    <row r="135" spans="2:10">
      <c r="B135" s="92" t="s">
        <v>227</v>
      </c>
      <c r="C135" s="92"/>
      <c r="D135" s="257" t="s">
        <v>268</v>
      </c>
      <c r="E135" s="255"/>
      <c r="F135" s="255"/>
      <c r="G135" s="255"/>
      <c r="H135" s="258">
        <f>SUM(H136)</f>
        <v>0</v>
      </c>
      <c r="I135" s="258"/>
      <c r="J135" s="258"/>
    </row>
    <row r="136" spans="2:10">
      <c r="B136" s="93" t="s">
        <v>229</v>
      </c>
      <c r="C136" s="93" t="s">
        <v>294</v>
      </c>
      <c r="D136" s="254" t="s">
        <v>295</v>
      </c>
      <c r="E136" s="255"/>
      <c r="F136" s="255"/>
      <c r="G136" s="255"/>
      <c r="H136" s="256">
        <v>0</v>
      </c>
      <c r="I136" s="256"/>
      <c r="J136" s="256"/>
    </row>
    <row r="137" spans="2:10">
      <c r="B137" s="92" t="s">
        <v>241</v>
      </c>
      <c r="C137" s="92"/>
      <c r="D137" s="257" t="s">
        <v>242</v>
      </c>
      <c r="E137" s="255"/>
      <c r="F137" s="255"/>
      <c r="G137" s="255"/>
      <c r="H137" s="258">
        <f>SUM(H138)</f>
        <v>3450</v>
      </c>
      <c r="I137" s="258"/>
      <c r="J137" s="258"/>
    </row>
    <row r="138" spans="2:10">
      <c r="B138" s="93" t="s">
        <v>243</v>
      </c>
      <c r="C138" s="93" t="s">
        <v>296</v>
      </c>
      <c r="D138" s="254" t="s">
        <v>245</v>
      </c>
      <c r="E138" s="255"/>
      <c r="F138" s="255"/>
      <c r="G138" s="255"/>
      <c r="H138" s="256">
        <v>3450</v>
      </c>
      <c r="I138" s="256"/>
      <c r="J138" s="256"/>
    </row>
    <row r="139" spans="2:10">
      <c r="B139" s="264" t="s">
        <v>297</v>
      </c>
      <c r="C139" s="255"/>
      <c r="D139" s="255"/>
      <c r="E139" s="255"/>
      <c r="F139" s="255"/>
      <c r="G139" s="255"/>
      <c r="H139" s="265">
        <f>SUM(H140,H152)</f>
        <v>400</v>
      </c>
      <c r="I139" s="265"/>
      <c r="J139" s="265"/>
    </row>
    <row r="140" spans="2:10">
      <c r="B140" s="92" t="s">
        <v>104</v>
      </c>
      <c r="C140" s="92"/>
      <c r="D140" s="257" t="s">
        <v>105</v>
      </c>
      <c r="E140" s="255"/>
      <c r="F140" s="255"/>
      <c r="G140" s="255"/>
      <c r="H140" s="258">
        <f>SUM(H141)</f>
        <v>400</v>
      </c>
      <c r="I140" s="258"/>
      <c r="J140" s="258"/>
    </row>
    <row r="141" spans="2:10">
      <c r="B141" s="92" t="s">
        <v>113</v>
      </c>
      <c r="C141" s="92"/>
      <c r="D141" s="257" t="s">
        <v>278</v>
      </c>
      <c r="E141" s="255"/>
      <c r="F141" s="255"/>
      <c r="G141" s="255"/>
      <c r="H141" s="258">
        <f>SUM(H142,H145,H150)</f>
        <v>400</v>
      </c>
      <c r="I141" s="258"/>
      <c r="J141" s="258"/>
    </row>
    <row r="142" spans="2:10">
      <c r="B142" s="92" t="s">
        <v>114</v>
      </c>
      <c r="C142" s="92"/>
      <c r="D142" s="257" t="s">
        <v>115</v>
      </c>
      <c r="E142" s="255"/>
      <c r="F142" s="255"/>
      <c r="G142" s="255"/>
      <c r="H142" s="258">
        <f>SUM(H143:J144)</f>
        <v>100</v>
      </c>
      <c r="I142" s="258"/>
      <c r="J142" s="258"/>
    </row>
    <row r="143" spans="2:10">
      <c r="B143" s="93" t="s">
        <v>116</v>
      </c>
      <c r="C143" s="93" t="s">
        <v>298</v>
      </c>
      <c r="D143" s="254" t="s">
        <v>118</v>
      </c>
      <c r="E143" s="255"/>
      <c r="F143" s="255"/>
      <c r="G143" s="255"/>
      <c r="H143" s="256">
        <v>100</v>
      </c>
      <c r="I143" s="256"/>
      <c r="J143" s="256"/>
    </row>
    <row r="144" spans="2:10">
      <c r="B144" s="93" t="s">
        <v>119</v>
      </c>
      <c r="C144" s="93" t="s">
        <v>299</v>
      </c>
      <c r="D144" s="254" t="s">
        <v>121</v>
      </c>
      <c r="E144" s="255"/>
      <c r="F144" s="255"/>
      <c r="G144" s="255"/>
      <c r="H144" s="256">
        <v>0</v>
      </c>
      <c r="I144" s="256"/>
      <c r="J144" s="256"/>
    </row>
    <row r="145" spans="2:10">
      <c r="B145" s="92" t="s">
        <v>125</v>
      </c>
      <c r="C145" s="92"/>
      <c r="D145" s="257" t="s">
        <v>126</v>
      </c>
      <c r="E145" s="255"/>
      <c r="F145" s="255"/>
      <c r="G145" s="255"/>
      <c r="H145" s="258">
        <f>SUM(H146:J149)</f>
        <v>300</v>
      </c>
      <c r="I145" s="258"/>
      <c r="J145" s="258"/>
    </row>
    <row r="146" spans="2:10">
      <c r="B146" s="93" t="s">
        <v>127</v>
      </c>
      <c r="C146" s="93" t="s">
        <v>300</v>
      </c>
      <c r="D146" s="254" t="s">
        <v>129</v>
      </c>
      <c r="E146" s="255"/>
      <c r="F146" s="255"/>
      <c r="G146" s="255"/>
      <c r="H146" s="256">
        <v>300</v>
      </c>
      <c r="I146" s="256"/>
      <c r="J146" s="256"/>
    </row>
    <row r="147" spans="2:10">
      <c r="B147" s="93" t="s">
        <v>133</v>
      </c>
      <c r="C147" s="93" t="s">
        <v>301</v>
      </c>
      <c r="D147" s="254" t="s">
        <v>302</v>
      </c>
      <c r="E147" s="255"/>
      <c r="F147" s="255"/>
      <c r="G147" s="255"/>
      <c r="H147" s="256">
        <v>0</v>
      </c>
      <c r="I147" s="256"/>
      <c r="J147" s="256"/>
    </row>
    <row r="148" spans="2:10">
      <c r="B148" s="93" t="s">
        <v>136</v>
      </c>
      <c r="C148" s="93" t="s">
        <v>303</v>
      </c>
      <c r="D148" s="254" t="s">
        <v>138</v>
      </c>
      <c r="E148" s="255"/>
      <c r="F148" s="255"/>
      <c r="G148" s="255"/>
      <c r="H148" s="256">
        <v>0</v>
      </c>
      <c r="I148" s="256"/>
      <c r="J148" s="256"/>
    </row>
    <row r="149" spans="2:10">
      <c r="B149" s="93" t="s">
        <v>139</v>
      </c>
      <c r="C149" s="93" t="s">
        <v>304</v>
      </c>
      <c r="D149" s="254" t="s">
        <v>284</v>
      </c>
      <c r="E149" s="255"/>
      <c r="F149" s="255"/>
      <c r="G149" s="255"/>
      <c r="H149" s="256">
        <v>0</v>
      </c>
      <c r="I149" s="256"/>
      <c r="J149" s="256"/>
    </row>
    <row r="150" spans="2:10">
      <c r="B150" s="92" t="s">
        <v>142</v>
      </c>
      <c r="C150" s="92"/>
      <c r="D150" s="257" t="s">
        <v>143</v>
      </c>
      <c r="E150" s="255"/>
      <c r="F150" s="255"/>
      <c r="G150" s="255"/>
      <c r="H150" s="258">
        <f>SUM(H151)</f>
        <v>0</v>
      </c>
      <c r="I150" s="258"/>
      <c r="J150" s="258"/>
    </row>
    <row r="151" spans="2:10">
      <c r="B151" s="93" t="s">
        <v>149</v>
      </c>
      <c r="C151" s="93" t="s">
        <v>305</v>
      </c>
      <c r="D151" s="254" t="s">
        <v>151</v>
      </c>
      <c r="E151" s="255"/>
      <c r="F151" s="255"/>
      <c r="G151" s="255"/>
      <c r="H151" s="256">
        <v>0</v>
      </c>
      <c r="I151" s="256"/>
      <c r="J151" s="256"/>
    </row>
    <row r="152" spans="2:10">
      <c r="B152" s="92" t="s">
        <v>224</v>
      </c>
      <c r="C152" s="92"/>
      <c r="D152" s="257" t="s">
        <v>225</v>
      </c>
      <c r="E152" s="255"/>
      <c r="F152" s="255"/>
      <c r="G152" s="255"/>
      <c r="H152" s="258">
        <f>SUM(H153)</f>
        <v>0</v>
      </c>
      <c r="I152" s="258"/>
      <c r="J152" s="258"/>
    </row>
    <row r="153" spans="2:10">
      <c r="B153" s="92" t="s">
        <v>226</v>
      </c>
      <c r="C153" s="92"/>
      <c r="D153" s="257" t="s">
        <v>42</v>
      </c>
      <c r="E153" s="255"/>
      <c r="F153" s="255"/>
      <c r="G153" s="255"/>
      <c r="H153" s="258">
        <f>SUM(H154,H157)</f>
        <v>0</v>
      </c>
      <c r="I153" s="258"/>
      <c r="J153" s="258"/>
    </row>
    <row r="154" spans="2:10">
      <c r="B154" s="92" t="s">
        <v>227</v>
      </c>
      <c r="C154" s="92"/>
      <c r="D154" s="257" t="s">
        <v>268</v>
      </c>
      <c r="E154" s="255"/>
      <c r="F154" s="255"/>
      <c r="G154" s="255"/>
      <c r="H154" s="258">
        <f>SUM(H155:H156)</f>
        <v>0</v>
      </c>
      <c r="I154" s="258"/>
      <c r="J154" s="258"/>
    </row>
    <row r="155" spans="2:10">
      <c r="B155" s="93" t="s">
        <v>229</v>
      </c>
      <c r="C155" s="93" t="s">
        <v>306</v>
      </c>
      <c r="D155" s="254" t="s">
        <v>307</v>
      </c>
      <c r="E155" s="255"/>
      <c r="F155" s="255"/>
      <c r="G155" s="255"/>
      <c r="H155" s="256">
        <v>0</v>
      </c>
      <c r="I155" s="256"/>
      <c r="J155" s="256"/>
    </row>
    <row r="156" spans="2:10" s="91" customFormat="1">
      <c r="B156" s="96">
        <v>4226</v>
      </c>
      <c r="C156" s="94" t="s">
        <v>434</v>
      </c>
      <c r="D156" s="254" t="s">
        <v>237</v>
      </c>
      <c r="E156" s="259"/>
      <c r="F156" s="259"/>
      <c r="G156" s="259"/>
      <c r="H156" s="256">
        <v>0</v>
      </c>
      <c r="I156" s="256"/>
      <c r="J156" s="256"/>
    </row>
    <row r="157" spans="2:10" s="157" customFormat="1">
      <c r="B157" s="99">
        <v>424</v>
      </c>
      <c r="C157" s="158"/>
      <c r="D157" s="257" t="s">
        <v>242</v>
      </c>
      <c r="E157" s="255"/>
      <c r="F157" s="255"/>
      <c r="G157" s="255"/>
      <c r="H157" s="258">
        <f>SUM(H158:H159)</f>
        <v>0</v>
      </c>
      <c r="I157" s="258"/>
      <c r="J157" s="258"/>
    </row>
    <row r="158" spans="2:10" s="157" customFormat="1">
      <c r="B158" s="96">
        <v>4241</v>
      </c>
      <c r="C158" s="156" t="s">
        <v>471</v>
      </c>
      <c r="D158" s="254" t="s">
        <v>245</v>
      </c>
      <c r="E158" s="255"/>
      <c r="F158" s="255"/>
      <c r="G158" s="255"/>
      <c r="H158" s="256">
        <v>0</v>
      </c>
      <c r="I158" s="256"/>
      <c r="J158" s="256"/>
    </row>
    <row r="159" spans="2:10">
      <c r="B159" s="264" t="s">
        <v>308</v>
      </c>
      <c r="C159" s="255"/>
      <c r="D159" s="255"/>
      <c r="E159" s="255"/>
      <c r="F159" s="255"/>
      <c r="G159" s="255"/>
      <c r="H159" s="265">
        <v>0</v>
      </c>
      <c r="I159" s="265"/>
      <c r="J159" s="265"/>
    </row>
    <row r="160" spans="2:10">
      <c r="B160" s="92" t="s">
        <v>104</v>
      </c>
      <c r="C160" s="92"/>
      <c r="D160" s="257" t="s">
        <v>105</v>
      </c>
      <c r="E160" s="255"/>
      <c r="F160" s="255"/>
      <c r="G160" s="255"/>
      <c r="H160" s="258">
        <v>0</v>
      </c>
      <c r="I160" s="258"/>
      <c r="J160" s="258"/>
    </row>
    <row r="161" spans="2:14">
      <c r="B161" s="92" t="s">
        <v>113</v>
      </c>
      <c r="C161" s="92"/>
      <c r="D161" s="257" t="s">
        <v>31</v>
      </c>
      <c r="E161" s="255"/>
      <c r="F161" s="255"/>
      <c r="G161" s="255"/>
      <c r="H161" s="258">
        <v>0</v>
      </c>
      <c r="I161" s="258"/>
      <c r="J161" s="258"/>
    </row>
    <row r="162" spans="2:14">
      <c r="B162" s="92" t="s">
        <v>142</v>
      </c>
      <c r="C162" s="92"/>
      <c r="D162" s="257" t="s">
        <v>309</v>
      </c>
      <c r="E162" s="255"/>
      <c r="F162" s="255"/>
      <c r="G162" s="255"/>
      <c r="H162" s="258">
        <v>0</v>
      </c>
      <c r="I162" s="258"/>
      <c r="J162" s="258"/>
    </row>
    <row r="163" spans="2:14">
      <c r="B163" s="93" t="s">
        <v>149</v>
      </c>
      <c r="C163" s="93" t="s">
        <v>310</v>
      </c>
      <c r="D163" s="254" t="s">
        <v>151</v>
      </c>
      <c r="E163" s="255"/>
      <c r="F163" s="255"/>
      <c r="G163" s="255"/>
      <c r="H163" s="256">
        <v>0</v>
      </c>
      <c r="I163" s="256"/>
      <c r="J163" s="256"/>
    </row>
    <row r="164" spans="2:14">
      <c r="B164" s="262" t="s">
        <v>473</v>
      </c>
      <c r="C164" s="268"/>
      <c r="D164" s="268"/>
      <c r="E164" s="268"/>
      <c r="F164" s="268"/>
      <c r="G164" s="268"/>
      <c r="H164" s="263">
        <f>SUM(H165)</f>
        <v>51800</v>
      </c>
      <c r="I164" s="263"/>
      <c r="J164" s="263"/>
    </row>
    <row r="165" spans="2:14">
      <c r="B165" s="264" t="s">
        <v>474</v>
      </c>
      <c r="C165" s="255"/>
      <c r="D165" s="255"/>
      <c r="E165" s="255"/>
      <c r="F165" s="255"/>
      <c r="G165" s="255"/>
      <c r="H165" s="265">
        <f>SUM(H166)</f>
        <v>51800</v>
      </c>
      <c r="I165" s="265"/>
      <c r="J165" s="265"/>
    </row>
    <row r="166" spans="2:14">
      <c r="B166" s="92" t="s">
        <v>104</v>
      </c>
      <c r="C166" s="92"/>
      <c r="D166" s="257" t="s">
        <v>105</v>
      </c>
      <c r="E166" s="255"/>
      <c r="F166" s="255"/>
      <c r="G166" s="255"/>
      <c r="H166" s="258">
        <f>SUM(H167)</f>
        <v>51800</v>
      </c>
      <c r="I166" s="258"/>
      <c r="J166" s="258"/>
    </row>
    <row r="167" spans="2:14">
      <c r="B167" s="92" t="s">
        <v>113</v>
      </c>
      <c r="C167" s="92"/>
      <c r="D167" s="257" t="s">
        <v>31</v>
      </c>
      <c r="E167" s="255"/>
      <c r="F167" s="255"/>
      <c r="G167" s="255"/>
      <c r="H167" s="258">
        <f>SUM(H168,H170)</f>
        <v>51800</v>
      </c>
      <c r="I167" s="258"/>
      <c r="J167" s="258"/>
    </row>
    <row r="168" spans="2:14" s="165" customFormat="1">
      <c r="B168" s="99">
        <v>321</v>
      </c>
      <c r="C168" s="166"/>
      <c r="D168" s="257" t="s">
        <v>206</v>
      </c>
      <c r="E168" s="257"/>
      <c r="F168" s="257"/>
      <c r="G168" s="257"/>
      <c r="H168" s="258">
        <f>SUM(H169)</f>
        <v>1800</v>
      </c>
      <c r="I168" s="258"/>
      <c r="J168" s="258"/>
    </row>
    <row r="169" spans="2:14" s="165" customFormat="1">
      <c r="B169" s="96">
        <v>3214</v>
      </c>
      <c r="C169" s="167" t="s">
        <v>475</v>
      </c>
      <c r="D169" s="254" t="s">
        <v>124</v>
      </c>
      <c r="E169" s="254"/>
      <c r="F169" s="254"/>
      <c r="G169" s="254"/>
      <c r="H169" s="256">
        <v>1800</v>
      </c>
      <c r="I169" s="256"/>
      <c r="J169" s="256"/>
    </row>
    <row r="170" spans="2:14" ht="15" customHeight="1">
      <c r="B170" s="166" t="s">
        <v>125</v>
      </c>
      <c r="C170" s="166"/>
      <c r="D170" s="257" t="s">
        <v>126</v>
      </c>
      <c r="E170" s="257"/>
      <c r="F170" s="257"/>
      <c r="G170" s="257"/>
      <c r="H170" s="258">
        <f>SUM(H171)</f>
        <v>50000</v>
      </c>
      <c r="I170" s="258"/>
      <c r="J170" s="258"/>
    </row>
    <row r="171" spans="2:14" ht="15" customHeight="1">
      <c r="B171" s="167" t="s">
        <v>253</v>
      </c>
      <c r="C171" s="167" t="s">
        <v>476</v>
      </c>
      <c r="D171" s="254" t="s">
        <v>255</v>
      </c>
      <c r="E171" s="254"/>
      <c r="F171" s="254"/>
      <c r="G171" s="254"/>
      <c r="H171" s="256">
        <v>50000</v>
      </c>
      <c r="I171" s="256"/>
      <c r="J171" s="256"/>
    </row>
    <row r="172" spans="2:14">
      <c r="B172" s="262" t="s">
        <v>491</v>
      </c>
      <c r="C172" s="268"/>
      <c r="D172" s="268"/>
      <c r="E172" s="268"/>
      <c r="F172" s="268"/>
      <c r="G172" s="268"/>
      <c r="H172" s="263">
        <f>SUM(H173)</f>
        <v>6710</v>
      </c>
      <c r="I172" s="263"/>
      <c r="J172" s="263"/>
    </row>
    <row r="173" spans="2:14">
      <c r="B173" s="264" t="s">
        <v>312</v>
      </c>
      <c r="C173" s="255"/>
      <c r="D173" s="255"/>
      <c r="E173" s="255"/>
      <c r="F173" s="255"/>
      <c r="G173" s="255"/>
      <c r="H173" s="265">
        <f>SUM(H174)</f>
        <v>6710</v>
      </c>
      <c r="I173" s="265"/>
      <c r="J173" s="265"/>
    </row>
    <row r="174" spans="2:14">
      <c r="B174" s="196" t="s">
        <v>104</v>
      </c>
      <c r="C174" s="196"/>
      <c r="D174" s="257" t="s">
        <v>105</v>
      </c>
      <c r="E174" s="255"/>
      <c r="F174" s="255"/>
      <c r="G174" s="255"/>
      <c r="H174" s="258">
        <f>SUM(H175,H182)</f>
        <v>6710</v>
      </c>
      <c r="I174" s="258"/>
      <c r="J174" s="258"/>
    </row>
    <row r="175" spans="2:14">
      <c r="B175" s="196" t="s">
        <v>106</v>
      </c>
      <c r="C175" s="196"/>
      <c r="D175" s="257" t="s">
        <v>107</v>
      </c>
      <c r="E175" s="255"/>
      <c r="F175" s="255"/>
      <c r="G175" s="255"/>
      <c r="H175" s="258">
        <f>SUM(H176,J178,H180)</f>
        <v>6325</v>
      </c>
      <c r="I175" s="258"/>
      <c r="J175" s="258"/>
    </row>
    <row r="176" spans="2:14">
      <c r="B176" s="196" t="s">
        <v>272</v>
      </c>
      <c r="C176" s="196"/>
      <c r="D176" s="257" t="s">
        <v>327</v>
      </c>
      <c r="E176" s="255"/>
      <c r="F176" s="255"/>
      <c r="G176" s="255"/>
      <c r="H176" s="258">
        <f>SUM(H177)</f>
        <v>5000</v>
      </c>
      <c r="I176" s="258"/>
      <c r="J176" s="258"/>
      <c r="N176" s="165"/>
    </row>
    <row r="177" spans="2:10">
      <c r="B177" s="193" t="s">
        <v>274</v>
      </c>
      <c r="C177" s="193" t="s">
        <v>486</v>
      </c>
      <c r="D177" s="254" t="s">
        <v>276</v>
      </c>
      <c r="E177" s="255"/>
      <c r="F177" s="255"/>
      <c r="G177" s="255"/>
      <c r="H177" s="256">
        <v>5000</v>
      </c>
      <c r="I177" s="256"/>
      <c r="J177" s="256"/>
    </row>
    <row r="178" spans="2:10">
      <c r="B178" s="99">
        <v>312</v>
      </c>
      <c r="C178" s="193"/>
      <c r="D178" s="257" t="s">
        <v>109</v>
      </c>
      <c r="E178" s="273"/>
      <c r="F178" s="273"/>
      <c r="G178" s="194"/>
      <c r="H178" s="195"/>
      <c r="I178" s="194"/>
      <c r="J178" s="100">
        <f>SUM(J179)</f>
        <v>500</v>
      </c>
    </row>
    <row r="179" spans="2:10">
      <c r="B179" s="96">
        <v>3121</v>
      </c>
      <c r="C179" s="193" t="s">
        <v>487</v>
      </c>
      <c r="D179" s="254" t="s">
        <v>109</v>
      </c>
      <c r="E179" s="274"/>
      <c r="F179" s="274"/>
      <c r="G179" s="194"/>
      <c r="H179" s="195"/>
      <c r="I179" s="194"/>
      <c r="J179" s="98">
        <v>500</v>
      </c>
    </row>
    <row r="180" spans="2:10">
      <c r="B180" s="196" t="s">
        <v>330</v>
      </c>
      <c r="C180" s="196"/>
      <c r="D180" s="257" t="s">
        <v>331</v>
      </c>
      <c r="E180" s="255"/>
      <c r="F180" s="255"/>
      <c r="G180" s="255"/>
      <c r="H180" s="258">
        <f>SUM(H181:J181)</f>
        <v>825</v>
      </c>
      <c r="I180" s="258"/>
      <c r="J180" s="258"/>
    </row>
    <row r="181" spans="2:10" ht="15" customHeight="1">
      <c r="B181" s="193" t="s">
        <v>332</v>
      </c>
      <c r="C181" s="193" t="s">
        <v>488</v>
      </c>
      <c r="D181" s="254" t="s">
        <v>334</v>
      </c>
      <c r="E181" s="255"/>
      <c r="F181" s="255"/>
      <c r="G181" s="255"/>
      <c r="H181" s="256">
        <v>825</v>
      </c>
      <c r="I181" s="256"/>
      <c r="J181" s="256"/>
    </row>
    <row r="182" spans="2:10">
      <c r="B182" s="196" t="s">
        <v>113</v>
      </c>
      <c r="C182" s="196"/>
      <c r="D182" s="257" t="s">
        <v>278</v>
      </c>
      <c r="E182" s="255"/>
      <c r="F182" s="255"/>
      <c r="G182" s="255"/>
      <c r="H182" s="258">
        <f>SUM(H183)</f>
        <v>385</v>
      </c>
      <c r="I182" s="258"/>
      <c r="J182" s="258"/>
    </row>
    <row r="183" spans="2:10">
      <c r="B183" s="196" t="s">
        <v>114</v>
      </c>
      <c r="C183" s="196"/>
      <c r="D183" s="257" t="s">
        <v>206</v>
      </c>
      <c r="E183" s="255"/>
      <c r="F183" s="255"/>
      <c r="G183" s="255"/>
      <c r="H183" s="258">
        <f>SUM(J184,H185)</f>
        <v>385</v>
      </c>
      <c r="I183" s="258"/>
      <c r="J183" s="258"/>
    </row>
    <row r="184" spans="2:10">
      <c r="B184" s="96">
        <v>3211</v>
      </c>
      <c r="C184" s="193" t="s">
        <v>490</v>
      </c>
      <c r="D184" s="254" t="s">
        <v>118</v>
      </c>
      <c r="E184" s="255"/>
      <c r="F184" s="255"/>
      <c r="G184" s="255"/>
      <c r="H184" s="197"/>
      <c r="I184" s="194"/>
      <c r="J184" s="98">
        <v>55</v>
      </c>
    </row>
    <row r="185" spans="2:10">
      <c r="B185" s="193" t="s">
        <v>339</v>
      </c>
      <c r="C185" s="193" t="s">
        <v>489</v>
      </c>
      <c r="D185" s="254" t="s">
        <v>341</v>
      </c>
      <c r="E185" s="255"/>
      <c r="F185" s="255"/>
      <c r="G185" s="255"/>
      <c r="H185" s="256">
        <v>330</v>
      </c>
      <c r="I185" s="256"/>
      <c r="J185" s="256"/>
    </row>
    <row r="186" spans="2:10">
      <c r="B186" s="262" t="s">
        <v>314</v>
      </c>
      <c r="C186" s="268"/>
      <c r="D186" s="268"/>
      <c r="E186" s="268"/>
      <c r="F186" s="268"/>
      <c r="G186" s="268"/>
      <c r="H186" s="263">
        <v>0</v>
      </c>
      <c r="I186" s="263"/>
      <c r="J186" s="263"/>
    </row>
    <row r="187" spans="2:10">
      <c r="B187" s="264" t="s">
        <v>103</v>
      </c>
      <c r="C187" s="255"/>
      <c r="D187" s="255"/>
      <c r="E187" s="255"/>
      <c r="F187" s="255"/>
      <c r="G187" s="255"/>
      <c r="H187" s="265">
        <v>0</v>
      </c>
      <c r="I187" s="265"/>
      <c r="J187" s="265"/>
    </row>
    <row r="188" spans="2:10">
      <c r="B188" s="92" t="s">
        <v>224</v>
      </c>
      <c r="C188" s="92"/>
      <c r="D188" s="257" t="s">
        <v>225</v>
      </c>
      <c r="E188" s="255"/>
      <c r="F188" s="255"/>
      <c r="G188" s="255"/>
      <c r="H188" s="258">
        <v>0</v>
      </c>
      <c r="I188" s="258"/>
      <c r="J188" s="258"/>
    </row>
    <row r="189" spans="2:10">
      <c r="B189" s="92" t="s">
        <v>226</v>
      </c>
      <c r="C189" s="92"/>
      <c r="D189" s="257" t="s">
        <v>315</v>
      </c>
      <c r="E189" s="255"/>
      <c r="F189" s="255"/>
      <c r="G189" s="255"/>
      <c r="H189" s="258">
        <v>0</v>
      </c>
      <c r="I189" s="258"/>
      <c r="J189" s="258"/>
    </row>
    <row r="190" spans="2:10">
      <c r="B190" s="92" t="s">
        <v>227</v>
      </c>
      <c r="C190" s="92"/>
      <c r="D190" s="257" t="s">
        <v>268</v>
      </c>
      <c r="E190" s="255"/>
      <c r="F190" s="255"/>
      <c r="G190" s="255"/>
      <c r="H190" s="258">
        <v>0</v>
      </c>
      <c r="I190" s="258"/>
      <c r="J190" s="258"/>
    </row>
    <row r="191" spans="2:10">
      <c r="B191" s="93" t="s">
        <v>229</v>
      </c>
      <c r="C191" s="93" t="s">
        <v>316</v>
      </c>
      <c r="D191" s="254" t="s">
        <v>317</v>
      </c>
      <c r="E191" s="255"/>
      <c r="F191" s="255"/>
      <c r="G191" s="255"/>
      <c r="H191" s="256">
        <v>0</v>
      </c>
      <c r="I191" s="256"/>
      <c r="J191" s="256"/>
    </row>
    <row r="192" spans="2:10">
      <c r="B192" s="92" t="s">
        <v>318</v>
      </c>
      <c r="C192" s="92"/>
      <c r="D192" s="257" t="s">
        <v>319</v>
      </c>
      <c r="E192" s="255"/>
      <c r="F192" s="255"/>
      <c r="G192" s="255"/>
      <c r="H192" s="258">
        <v>0</v>
      </c>
      <c r="I192" s="258"/>
      <c r="J192" s="258"/>
    </row>
    <row r="193" spans="1:10">
      <c r="B193" s="92" t="s">
        <v>320</v>
      </c>
      <c r="C193" s="92"/>
      <c r="D193" s="257" t="s">
        <v>321</v>
      </c>
      <c r="E193" s="255"/>
      <c r="F193" s="255"/>
      <c r="G193" s="255"/>
      <c r="H193" s="258">
        <v>0</v>
      </c>
      <c r="I193" s="258"/>
      <c r="J193" s="258"/>
    </row>
    <row r="194" spans="1:10">
      <c r="B194" s="93" t="s">
        <v>322</v>
      </c>
      <c r="C194" s="93" t="s">
        <v>323</v>
      </c>
      <c r="D194" s="254" t="s">
        <v>324</v>
      </c>
      <c r="E194" s="255"/>
      <c r="F194" s="255"/>
      <c r="G194" s="255"/>
      <c r="H194" s="256">
        <v>0</v>
      </c>
      <c r="I194" s="256"/>
      <c r="J194" s="256"/>
    </row>
    <row r="195" spans="1:10">
      <c r="B195" s="267" t="s">
        <v>325</v>
      </c>
      <c r="C195" s="268"/>
      <c r="D195" s="268"/>
      <c r="E195" s="268"/>
      <c r="F195" s="268"/>
      <c r="G195" s="268"/>
      <c r="H195" s="269">
        <f>SUM(H196)</f>
        <v>0</v>
      </c>
      <c r="I195" s="269"/>
      <c r="J195" s="269"/>
    </row>
    <row r="196" spans="1:10">
      <c r="B196" s="267" t="s">
        <v>100</v>
      </c>
      <c r="C196" s="268"/>
      <c r="D196" s="268"/>
      <c r="E196" s="268"/>
      <c r="F196" s="268"/>
      <c r="G196" s="268"/>
      <c r="H196" s="269">
        <f>SUM(H197)</f>
        <v>0</v>
      </c>
      <c r="I196" s="269"/>
      <c r="J196" s="269"/>
    </row>
    <row r="197" spans="1:10">
      <c r="B197" s="260" t="s">
        <v>101</v>
      </c>
      <c r="C197" s="255"/>
      <c r="D197" s="255"/>
      <c r="E197" s="255"/>
      <c r="F197" s="255"/>
      <c r="G197" s="255"/>
      <c r="H197" s="261">
        <f>SUM(H198)</f>
        <v>0</v>
      </c>
      <c r="I197" s="261"/>
      <c r="J197" s="261"/>
    </row>
    <row r="198" spans="1:10">
      <c r="B198" s="262" t="s">
        <v>326</v>
      </c>
      <c r="C198" s="268"/>
      <c r="D198" s="268"/>
      <c r="E198" s="268"/>
      <c r="F198" s="268"/>
      <c r="G198" s="268"/>
      <c r="H198" s="263">
        <f>SUM(H199)</f>
        <v>0</v>
      </c>
      <c r="I198" s="263"/>
      <c r="J198" s="263"/>
    </row>
    <row r="199" spans="1:10">
      <c r="B199" s="264" t="s">
        <v>312</v>
      </c>
      <c r="C199" s="255"/>
      <c r="D199" s="255"/>
      <c r="E199" s="255"/>
      <c r="F199" s="255"/>
      <c r="G199" s="255"/>
      <c r="H199" s="265">
        <f>SUM(H200)</f>
        <v>0</v>
      </c>
      <c r="I199" s="265"/>
      <c r="J199" s="265"/>
    </row>
    <row r="200" spans="1:10">
      <c r="B200" s="92" t="s">
        <v>104</v>
      </c>
      <c r="C200" s="92"/>
      <c r="D200" s="257" t="s">
        <v>105</v>
      </c>
      <c r="E200" s="255"/>
      <c r="F200" s="255"/>
      <c r="G200" s="255"/>
      <c r="H200" s="258">
        <f>SUM(H201,H209)</f>
        <v>0</v>
      </c>
      <c r="I200" s="258"/>
      <c r="J200" s="258"/>
    </row>
    <row r="201" spans="1:10">
      <c r="B201" s="92" t="s">
        <v>106</v>
      </c>
      <c r="C201" s="92"/>
      <c r="D201" s="257" t="s">
        <v>107</v>
      </c>
      <c r="E201" s="255"/>
      <c r="F201" s="255"/>
      <c r="G201" s="255"/>
      <c r="H201" s="258">
        <f>SUM(H202,J204,H206)</f>
        <v>0</v>
      </c>
      <c r="I201" s="258"/>
      <c r="J201" s="258"/>
    </row>
    <row r="202" spans="1:10">
      <c r="B202" s="92" t="s">
        <v>272</v>
      </c>
      <c r="C202" s="92"/>
      <c r="D202" s="257" t="s">
        <v>327</v>
      </c>
      <c r="E202" s="255"/>
      <c r="F202" s="255"/>
      <c r="G202" s="255"/>
      <c r="H202" s="258">
        <f>SUM(H203)</f>
        <v>0</v>
      </c>
      <c r="I202" s="258"/>
      <c r="J202" s="258"/>
    </row>
    <row r="203" spans="1:10">
      <c r="B203" s="93" t="s">
        <v>274</v>
      </c>
      <c r="C203" s="93" t="s">
        <v>328</v>
      </c>
      <c r="D203" s="254" t="s">
        <v>276</v>
      </c>
      <c r="E203" s="255"/>
      <c r="F203" s="255"/>
      <c r="G203" s="255"/>
      <c r="H203" s="256">
        <v>0</v>
      </c>
      <c r="I203" s="256"/>
      <c r="J203" s="256"/>
    </row>
    <row r="204" spans="1:10" ht="15" customHeight="1">
      <c r="B204" s="99">
        <v>312</v>
      </c>
      <c r="C204" s="93"/>
      <c r="D204" s="257" t="s">
        <v>109</v>
      </c>
      <c r="E204" s="273"/>
      <c r="F204" s="273"/>
      <c r="H204" s="97"/>
      <c r="J204" s="100">
        <f>SUM(J205)</f>
        <v>0</v>
      </c>
    </row>
    <row r="205" spans="1:10" ht="15" customHeight="1">
      <c r="B205" s="96">
        <v>3121</v>
      </c>
      <c r="C205" s="93" t="s">
        <v>329</v>
      </c>
      <c r="D205" s="254" t="s">
        <v>109</v>
      </c>
      <c r="E205" s="274"/>
      <c r="F205" s="274"/>
      <c r="H205" s="97"/>
      <c r="J205" s="98">
        <v>0</v>
      </c>
    </row>
    <row r="206" spans="1:10" ht="15" customHeight="1">
      <c r="A206" s="102"/>
      <c r="B206" s="92" t="s">
        <v>330</v>
      </c>
      <c r="C206" s="92"/>
      <c r="D206" s="257" t="s">
        <v>331</v>
      </c>
      <c r="E206" s="255"/>
      <c r="F206" s="255"/>
      <c r="G206" s="255"/>
      <c r="H206" s="258">
        <f>SUM(H207:J208)</f>
        <v>0</v>
      </c>
      <c r="I206" s="258"/>
      <c r="J206" s="258"/>
    </row>
    <row r="207" spans="1:10" ht="15" customHeight="1">
      <c r="A207" s="102"/>
      <c r="B207" s="93" t="s">
        <v>332</v>
      </c>
      <c r="C207" s="93" t="s">
        <v>333</v>
      </c>
      <c r="D207" s="254" t="s">
        <v>334</v>
      </c>
      <c r="E207" s="255"/>
      <c r="F207" s="255"/>
      <c r="G207" s="255"/>
      <c r="H207" s="256">
        <v>0</v>
      </c>
      <c r="I207" s="256"/>
      <c r="J207" s="256"/>
    </row>
    <row r="208" spans="1:10" ht="15" customHeight="1">
      <c r="A208" s="102"/>
      <c r="B208" s="93" t="s">
        <v>335</v>
      </c>
      <c r="C208" s="93" t="s">
        <v>336</v>
      </c>
      <c r="D208" s="254" t="s">
        <v>337</v>
      </c>
      <c r="E208" s="255"/>
      <c r="F208" s="255"/>
      <c r="G208" s="255"/>
      <c r="H208" s="256">
        <v>0</v>
      </c>
      <c r="I208" s="256"/>
      <c r="J208" s="256"/>
    </row>
    <row r="209" spans="1:10">
      <c r="A209" s="107"/>
      <c r="B209" s="92" t="s">
        <v>113</v>
      </c>
      <c r="C209" s="92"/>
      <c r="D209" s="257" t="s">
        <v>278</v>
      </c>
      <c r="E209" s="255"/>
      <c r="F209" s="255"/>
      <c r="G209" s="255"/>
      <c r="H209" s="258">
        <f>SUM(H210)</f>
        <v>0</v>
      </c>
      <c r="I209" s="258"/>
      <c r="J209" s="258"/>
    </row>
    <row r="210" spans="1:10" ht="15" customHeight="1">
      <c r="B210" s="92" t="s">
        <v>114</v>
      </c>
      <c r="C210" s="92"/>
      <c r="D210" s="257" t="s">
        <v>206</v>
      </c>
      <c r="E210" s="255"/>
      <c r="F210" s="255"/>
      <c r="G210" s="255"/>
      <c r="H210" s="258">
        <f>SUM(J211,H212)</f>
        <v>0</v>
      </c>
      <c r="I210" s="258"/>
      <c r="J210" s="258"/>
    </row>
    <row r="211" spans="1:10">
      <c r="B211" s="96">
        <v>3211</v>
      </c>
      <c r="C211" s="93" t="s">
        <v>338</v>
      </c>
      <c r="D211" s="254" t="s">
        <v>118</v>
      </c>
      <c r="E211" s="255"/>
      <c r="F211" s="255"/>
      <c r="G211" s="255"/>
      <c r="H211" s="101"/>
      <c r="J211" s="98">
        <v>0</v>
      </c>
    </row>
    <row r="212" spans="1:10">
      <c r="B212" s="93" t="s">
        <v>339</v>
      </c>
      <c r="C212" s="93" t="s">
        <v>340</v>
      </c>
      <c r="D212" s="254" t="s">
        <v>341</v>
      </c>
      <c r="E212" s="255"/>
      <c r="F212" s="255"/>
      <c r="G212" s="255"/>
      <c r="H212" s="256">
        <v>0</v>
      </c>
      <c r="I212" s="256"/>
      <c r="J212" s="256"/>
    </row>
    <row r="213" spans="1:10">
      <c r="B213" s="262" t="s">
        <v>342</v>
      </c>
      <c r="C213" s="262"/>
      <c r="D213" s="262"/>
      <c r="E213" s="262"/>
      <c r="F213" s="262"/>
      <c r="G213" s="262"/>
      <c r="H213" s="263">
        <f>SUM(H214)</f>
        <v>0</v>
      </c>
      <c r="I213" s="263"/>
      <c r="J213" s="263"/>
    </row>
    <row r="214" spans="1:10">
      <c r="B214" s="264" t="s">
        <v>312</v>
      </c>
      <c r="C214" s="264"/>
      <c r="D214" s="264"/>
      <c r="E214" s="264"/>
      <c r="F214" s="264"/>
      <c r="G214" s="264"/>
      <c r="H214" s="265">
        <f>SUM(J215)</f>
        <v>0</v>
      </c>
      <c r="I214" s="265"/>
      <c r="J214" s="265"/>
    </row>
    <row r="215" spans="1:10">
      <c r="B215" s="102">
        <v>3</v>
      </c>
      <c r="C215" s="103"/>
      <c r="D215" s="266" t="s">
        <v>19</v>
      </c>
      <c r="E215" s="266"/>
      <c r="F215" s="266"/>
      <c r="G215" s="266"/>
      <c r="H215" s="104"/>
      <c r="I215" s="105"/>
      <c r="J215" s="106">
        <f>SUM(J216)</f>
        <v>0</v>
      </c>
    </row>
    <row r="216" spans="1:10">
      <c r="B216" s="102">
        <v>32</v>
      </c>
      <c r="C216" s="103"/>
      <c r="D216" s="266" t="s">
        <v>31</v>
      </c>
      <c r="E216" s="266"/>
      <c r="F216" s="266"/>
      <c r="G216" s="266"/>
      <c r="H216" s="104"/>
      <c r="I216" s="105"/>
      <c r="J216" s="106">
        <f>SUM(J217)</f>
        <v>0</v>
      </c>
    </row>
    <row r="217" spans="1:10">
      <c r="B217" s="102">
        <v>322</v>
      </c>
      <c r="C217" s="103"/>
      <c r="D217" s="266" t="s">
        <v>280</v>
      </c>
      <c r="E217" s="266"/>
      <c r="F217" s="266"/>
      <c r="G217" s="266"/>
      <c r="H217" s="104"/>
      <c r="I217" s="105"/>
      <c r="J217" s="106">
        <f>SUM(J218)</f>
        <v>0</v>
      </c>
    </row>
    <row r="218" spans="1:10">
      <c r="B218" s="107">
        <v>3222</v>
      </c>
      <c r="C218" s="108" t="s">
        <v>343</v>
      </c>
      <c r="D218" s="271" t="s">
        <v>255</v>
      </c>
      <c r="E218" s="272"/>
      <c r="F218" s="272"/>
      <c r="G218" s="103"/>
      <c r="H218" s="104"/>
      <c r="I218" s="105"/>
      <c r="J218" s="109">
        <v>0</v>
      </c>
    </row>
    <row r="219" spans="1:10">
      <c r="B219" s="262" t="s">
        <v>344</v>
      </c>
      <c r="C219" s="262"/>
      <c r="D219" s="262"/>
      <c r="E219" s="262"/>
      <c r="F219" s="262"/>
      <c r="G219" s="270"/>
      <c r="H219" s="270"/>
      <c r="I219" s="270"/>
      <c r="J219" s="113">
        <f>SUM(J220)</f>
        <v>270</v>
      </c>
    </row>
    <row r="220" spans="1:10">
      <c r="B220" s="264" t="s">
        <v>312</v>
      </c>
      <c r="C220" s="264"/>
      <c r="D220" s="264"/>
      <c r="E220" s="264"/>
      <c r="F220" s="264"/>
      <c r="G220" s="265"/>
      <c r="H220" s="265"/>
      <c r="I220" s="265"/>
      <c r="J220" s="110">
        <f>SUM(J221)</f>
        <v>270</v>
      </c>
    </row>
    <row r="221" spans="1:10">
      <c r="B221" s="102">
        <v>3</v>
      </c>
      <c r="C221" s="103"/>
      <c r="D221" s="266" t="s">
        <v>345</v>
      </c>
      <c r="E221" s="266"/>
      <c r="F221" s="266"/>
      <c r="G221" s="266"/>
      <c r="H221" s="105"/>
      <c r="I221" s="106"/>
      <c r="J221" s="104">
        <f>SUM(J222)</f>
        <v>270</v>
      </c>
    </row>
    <row r="222" spans="1:10">
      <c r="B222" s="102">
        <v>32</v>
      </c>
      <c r="C222" s="103"/>
      <c r="D222" s="266" t="s">
        <v>31</v>
      </c>
      <c r="E222" s="266"/>
      <c r="F222" s="266"/>
      <c r="G222" s="266"/>
      <c r="H222" s="105"/>
      <c r="I222" s="106"/>
      <c r="J222" s="104">
        <f>SUM(J223)</f>
        <v>270</v>
      </c>
    </row>
    <row r="223" spans="1:10">
      <c r="B223" s="102">
        <v>322</v>
      </c>
      <c r="C223" s="103"/>
      <c r="D223" s="266" t="s">
        <v>280</v>
      </c>
      <c r="E223" s="266"/>
      <c r="F223" s="266"/>
      <c r="G223" s="266"/>
      <c r="H223" s="105"/>
      <c r="I223" s="106"/>
      <c r="J223" s="104">
        <f>SUM(J224)</f>
        <v>270</v>
      </c>
    </row>
    <row r="224" spans="1:10" ht="22.5">
      <c r="B224" s="107">
        <v>3222</v>
      </c>
      <c r="C224" s="108" t="s">
        <v>346</v>
      </c>
      <c r="D224" s="108" t="s">
        <v>255</v>
      </c>
      <c r="E224" s="103"/>
      <c r="F224" s="103"/>
      <c r="G224" s="103"/>
      <c r="H224" s="105"/>
      <c r="I224" s="109"/>
      <c r="J224" s="111">
        <v>270</v>
      </c>
    </row>
    <row r="225" spans="2:10">
      <c r="B225" s="267" t="s">
        <v>98</v>
      </c>
      <c r="C225" s="268"/>
      <c r="D225" s="268"/>
      <c r="E225" s="268"/>
      <c r="F225" s="268"/>
      <c r="G225" s="268"/>
      <c r="H225" s="269">
        <f>SUM(H226)</f>
        <v>1104330</v>
      </c>
      <c r="I225" s="269"/>
      <c r="J225" s="269"/>
    </row>
    <row r="226" spans="2:10">
      <c r="B226" s="267" t="s">
        <v>100</v>
      </c>
      <c r="C226" s="268"/>
      <c r="D226" s="268"/>
      <c r="E226" s="268"/>
      <c r="F226" s="268"/>
      <c r="G226" s="268"/>
      <c r="H226" s="269">
        <v>1104330</v>
      </c>
      <c r="I226" s="269"/>
      <c r="J226" s="269"/>
    </row>
    <row r="227" spans="2:10">
      <c r="B227" s="260" t="s">
        <v>101</v>
      </c>
      <c r="C227" s="255"/>
      <c r="D227" s="255"/>
      <c r="E227" s="255"/>
      <c r="F227" s="255"/>
      <c r="G227" s="255"/>
      <c r="H227" s="261">
        <v>1104330</v>
      </c>
      <c r="I227" s="261"/>
      <c r="J227" s="261"/>
    </row>
    <row r="228" spans="2:10">
      <c r="B228" s="262" t="s">
        <v>347</v>
      </c>
      <c r="C228" s="262"/>
      <c r="D228" s="262"/>
      <c r="E228" s="262"/>
      <c r="F228" s="262"/>
      <c r="G228" s="262"/>
      <c r="H228" s="263">
        <f>SUM(H229)</f>
        <v>1104330</v>
      </c>
      <c r="I228" s="263"/>
      <c r="J228" s="263"/>
    </row>
    <row r="229" spans="2:10">
      <c r="B229" s="264" t="s">
        <v>481</v>
      </c>
      <c r="C229" s="255"/>
      <c r="D229" s="255"/>
      <c r="E229" s="255"/>
      <c r="F229" s="255"/>
      <c r="G229" s="255"/>
      <c r="H229" s="265">
        <f>SUM(H230)</f>
        <v>1104330</v>
      </c>
      <c r="I229" s="265"/>
      <c r="J229" s="265"/>
    </row>
    <row r="230" spans="2:10">
      <c r="B230" s="92" t="s">
        <v>104</v>
      </c>
      <c r="C230" s="92"/>
      <c r="D230" s="257" t="s">
        <v>105</v>
      </c>
      <c r="E230" s="255"/>
      <c r="F230" s="255"/>
      <c r="G230" s="255"/>
      <c r="H230" s="258">
        <f>SUM(H231+H241+H247)</f>
        <v>1104330</v>
      </c>
      <c r="I230" s="258"/>
      <c r="J230" s="258"/>
    </row>
    <row r="231" spans="2:10">
      <c r="B231" s="92" t="s">
        <v>106</v>
      </c>
      <c r="C231" s="92"/>
      <c r="D231" s="257" t="s">
        <v>20</v>
      </c>
      <c r="E231" s="255"/>
      <c r="F231" s="255"/>
      <c r="G231" s="255"/>
      <c r="H231" s="258">
        <f>SUM(H232,H236,H238)</f>
        <v>1067530</v>
      </c>
      <c r="I231" s="258"/>
      <c r="J231" s="258"/>
    </row>
    <row r="232" spans="2:10">
      <c r="B232" s="92" t="s">
        <v>272</v>
      </c>
      <c r="C232" s="92"/>
      <c r="D232" s="257" t="s">
        <v>273</v>
      </c>
      <c r="E232" s="255"/>
      <c r="F232" s="255"/>
      <c r="G232" s="255"/>
      <c r="H232" s="258">
        <f>SUM(H233:J235)</f>
        <v>882000</v>
      </c>
      <c r="I232" s="258"/>
      <c r="J232" s="258"/>
    </row>
    <row r="233" spans="2:10">
      <c r="B233" s="93" t="s">
        <v>274</v>
      </c>
      <c r="C233" s="93" t="s">
        <v>275</v>
      </c>
      <c r="D233" s="254" t="s">
        <v>276</v>
      </c>
      <c r="E233" s="255"/>
      <c r="F233" s="255"/>
      <c r="G233" s="255"/>
      <c r="H233" s="256">
        <v>840000</v>
      </c>
      <c r="I233" s="256"/>
      <c r="J233" s="256"/>
    </row>
    <row r="234" spans="2:10">
      <c r="B234" s="96">
        <v>3113</v>
      </c>
      <c r="C234" s="93" t="s">
        <v>348</v>
      </c>
      <c r="D234" s="112" t="s">
        <v>349</v>
      </c>
      <c r="H234" s="97"/>
      <c r="I234" s="97"/>
      <c r="J234" s="97">
        <v>12000</v>
      </c>
    </row>
    <row r="235" spans="2:10">
      <c r="B235" s="96">
        <v>3114</v>
      </c>
      <c r="C235" s="93" t="s">
        <v>350</v>
      </c>
      <c r="D235" s="112" t="s">
        <v>351</v>
      </c>
      <c r="H235" s="97"/>
      <c r="I235" s="97"/>
      <c r="J235" s="97">
        <v>30000</v>
      </c>
    </row>
    <row r="236" spans="2:10">
      <c r="B236" s="92" t="s">
        <v>108</v>
      </c>
      <c r="C236" s="92"/>
      <c r="D236" s="257" t="s">
        <v>352</v>
      </c>
      <c r="E236" s="255"/>
      <c r="F236" s="255"/>
      <c r="G236" s="255"/>
      <c r="H236" s="258">
        <f>SUM(H237)</f>
        <v>40000</v>
      </c>
      <c r="I236" s="258"/>
      <c r="J236" s="258"/>
    </row>
    <row r="237" spans="2:10">
      <c r="B237" s="93" t="s">
        <v>110</v>
      </c>
      <c r="C237" s="93" t="s">
        <v>353</v>
      </c>
      <c r="D237" s="254" t="s">
        <v>109</v>
      </c>
      <c r="E237" s="255"/>
      <c r="F237" s="255"/>
      <c r="G237" s="255"/>
      <c r="H237" s="256">
        <v>40000</v>
      </c>
      <c r="I237" s="256"/>
      <c r="J237" s="256"/>
    </row>
    <row r="238" spans="2:10">
      <c r="B238" s="92" t="s">
        <v>330</v>
      </c>
      <c r="C238" s="92"/>
      <c r="D238" s="257" t="s">
        <v>331</v>
      </c>
      <c r="E238" s="255"/>
      <c r="F238" s="255"/>
      <c r="G238" s="255"/>
      <c r="H238" s="258">
        <f>SUM(H239:J240)</f>
        <v>145530</v>
      </c>
      <c r="I238" s="258"/>
      <c r="J238" s="258"/>
    </row>
    <row r="239" spans="2:10">
      <c r="B239" s="93" t="s">
        <v>332</v>
      </c>
      <c r="C239" s="93" t="s">
        <v>354</v>
      </c>
      <c r="D239" s="254" t="s">
        <v>334</v>
      </c>
      <c r="E239" s="255"/>
      <c r="F239" s="255"/>
      <c r="G239" s="255"/>
      <c r="H239" s="256">
        <v>145530</v>
      </c>
      <c r="I239" s="256"/>
      <c r="J239" s="256"/>
    </row>
    <row r="240" spans="2:10">
      <c r="B240" s="93" t="s">
        <v>335</v>
      </c>
      <c r="C240" s="93" t="s">
        <v>355</v>
      </c>
      <c r="D240" s="254" t="s">
        <v>337</v>
      </c>
      <c r="E240" s="255"/>
      <c r="F240" s="255"/>
      <c r="G240" s="255"/>
      <c r="H240" s="256">
        <v>0</v>
      </c>
      <c r="I240" s="256"/>
      <c r="J240" s="256"/>
    </row>
    <row r="241" spans="2:10">
      <c r="B241" s="92" t="s">
        <v>113</v>
      </c>
      <c r="C241" s="92"/>
      <c r="D241" s="257" t="s">
        <v>31</v>
      </c>
      <c r="E241" s="255"/>
      <c r="F241" s="255"/>
      <c r="G241" s="255"/>
      <c r="H241" s="258">
        <f>SUM(H242,H244)</f>
        <v>36800</v>
      </c>
      <c r="I241" s="258"/>
      <c r="J241" s="258"/>
    </row>
    <row r="242" spans="2:10">
      <c r="B242" s="92" t="s">
        <v>114</v>
      </c>
      <c r="C242" s="92"/>
      <c r="D242" s="257" t="s">
        <v>115</v>
      </c>
      <c r="E242" s="255"/>
      <c r="F242" s="255"/>
      <c r="G242" s="255"/>
      <c r="H242" s="258">
        <f>SUM(H243)</f>
        <v>32000</v>
      </c>
      <c r="I242" s="258"/>
      <c r="J242" s="258"/>
    </row>
    <row r="243" spans="2:10">
      <c r="B243" s="93" t="s">
        <v>339</v>
      </c>
      <c r="C243" s="93" t="s">
        <v>356</v>
      </c>
      <c r="D243" s="254" t="s">
        <v>341</v>
      </c>
      <c r="E243" s="255"/>
      <c r="F243" s="255"/>
      <c r="G243" s="255"/>
      <c r="H243" s="256">
        <v>32000</v>
      </c>
      <c r="I243" s="256"/>
      <c r="J243" s="256"/>
    </row>
    <row r="244" spans="2:10">
      <c r="B244" s="92" t="s">
        <v>175</v>
      </c>
      <c r="C244" s="92"/>
      <c r="D244" s="257" t="s">
        <v>293</v>
      </c>
      <c r="E244" s="255"/>
      <c r="F244" s="255"/>
      <c r="G244" s="255"/>
      <c r="H244" s="258">
        <f>SUM(H245:J246)</f>
        <v>4800</v>
      </c>
      <c r="I244" s="258"/>
      <c r="J244" s="258"/>
    </row>
    <row r="245" spans="2:10">
      <c r="B245" s="93" t="s">
        <v>186</v>
      </c>
      <c r="C245" s="93" t="s">
        <v>357</v>
      </c>
      <c r="D245" s="254" t="s">
        <v>188</v>
      </c>
      <c r="E245" s="255"/>
      <c r="F245" s="255"/>
      <c r="G245" s="255"/>
      <c r="H245" s="256">
        <v>4800</v>
      </c>
      <c r="I245" s="256"/>
      <c r="J245" s="256"/>
    </row>
    <row r="246" spans="2:10">
      <c r="B246" s="96">
        <v>3296</v>
      </c>
      <c r="C246" s="93" t="s">
        <v>358</v>
      </c>
      <c r="D246" s="254" t="s">
        <v>359</v>
      </c>
      <c r="E246" s="255"/>
      <c r="F246" s="255"/>
      <c r="G246" s="255"/>
      <c r="H246" s="256">
        <v>0</v>
      </c>
      <c r="I246" s="256"/>
      <c r="J246" s="256"/>
    </row>
    <row r="247" spans="2:10">
      <c r="B247" s="99">
        <v>34</v>
      </c>
      <c r="C247" s="92"/>
      <c r="D247" s="257" t="s">
        <v>221</v>
      </c>
      <c r="E247" s="255"/>
      <c r="F247" s="255"/>
      <c r="G247" s="255"/>
      <c r="H247" s="258">
        <f>SUM(H248)</f>
        <v>0</v>
      </c>
      <c r="I247" s="258"/>
      <c r="J247" s="258"/>
    </row>
    <row r="248" spans="2:10">
      <c r="B248" s="99">
        <v>343</v>
      </c>
      <c r="C248" s="92"/>
      <c r="D248" s="257" t="s">
        <v>194</v>
      </c>
      <c r="E248" s="255"/>
      <c r="F248" s="255"/>
      <c r="G248" s="255"/>
      <c r="H248" s="258">
        <f>SUM(H249)</f>
        <v>0</v>
      </c>
      <c r="I248" s="258"/>
      <c r="J248" s="258"/>
    </row>
    <row r="249" spans="2:10">
      <c r="B249" s="96">
        <v>3433</v>
      </c>
      <c r="C249" s="93" t="s">
        <v>360</v>
      </c>
      <c r="D249" s="254" t="s">
        <v>200</v>
      </c>
      <c r="E249" s="255"/>
      <c r="F249" s="255"/>
      <c r="G249" s="255"/>
      <c r="H249" s="256">
        <v>0</v>
      </c>
      <c r="I249" s="256"/>
      <c r="J249" s="256"/>
    </row>
    <row r="250" spans="2:10">
      <c r="B250" s="262" t="s">
        <v>311</v>
      </c>
      <c r="C250" s="268"/>
      <c r="D250" s="268"/>
      <c r="E250" s="268"/>
      <c r="F250" s="268"/>
      <c r="G250" s="268"/>
      <c r="H250" s="263">
        <f>SUM(H251)</f>
        <v>0</v>
      </c>
      <c r="I250" s="263"/>
      <c r="J250" s="263"/>
    </row>
    <row r="251" spans="2:10">
      <c r="B251" s="264" t="s">
        <v>312</v>
      </c>
      <c r="C251" s="255"/>
      <c r="D251" s="255"/>
      <c r="E251" s="255"/>
      <c r="F251" s="255"/>
      <c r="G251" s="255"/>
      <c r="H251" s="265">
        <f>SUM(H252)</f>
        <v>0</v>
      </c>
      <c r="I251" s="265"/>
      <c r="J251" s="265"/>
    </row>
    <row r="252" spans="2:10">
      <c r="B252" s="166" t="s">
        <v>104</v>
      </c>
      <c r="C252" s="166"/>
      <c r="D252" s="257" t="s">
        <v>105</v>
      </c>
      <c r="E252" s="255"/>
      <c r="F252" s="255"/>
      <c r="G252" s="255"/>
      <c r="H252" s="258">
        <f>SUM(H253)</f>
        <v>0</v>
      </c>
      <c r="I252" s="258"/>
      <c r="J252" s="258"/>
    </row>
    <row r="253" spans="2:10">
      <c r="B253" s="166" t="s">
        <v>113</v>
      </c>
      <c r="C253" s="166"/>
      <c r="D253" s="257" t="s">
        <v>31</v>
      </c>
      <c r="E253" s="255"/>
      <c r="F253" s="255"/>
      <c r="G253" s="255"/>
      <c r="H253" s="258">
        <f>SUM(H254)</f>
        <v>0</v>
      </c>
      <c r="I253" s="258"/>
      <c r="J253" s="258"/>
    </row>
    <row r="254" spans="2:10">
      <c r="B254" s="166" t="s">
        <v>125</v>
      </c>
      <c r="C254" s="166"/>
      <c r="D254" s="257" t="s">
        <v>126</v>
      </c>
      <c r="E254" s="255"/>
      <c r="F254" s="255"/>
      <c r="G254" s="255"/>
      <c r="H254" s="258">
        <f>SUM(H255)</f>
        <v>0</v>
      </c>
      <c r="I254" s="258"/>
      <c r="J254" s="258"/>
    </row>
    <row r="255" spans="2:10">
      <c r="B255" s="167" t="s">
        <v>253</v>
      </c>
      <c r="C255" s="167" t="s">
        <v>313</v>
      </c>
      <c r="D255" s="254" t="s">
        <v>255</v>
      </c>
      <c r="E255" s="255"/>
      <c r="F255" s="255"/>
      <c r="G255" s="255"/>
      <c r="H255" s="256">
        <v>0</v>
      </c>
      <c r="I255" s="256"/>
      <c r="J255" s="256"/>
    </row>
  </sheetData>
  <mergeCells count="490">
    <mergeCell ref="D182:G182"/>
    <mergeCell ref="H182:J182"/>
    <mergeCell ref="D183:G183"/>
    <mergeCell ref="H183:J183"/>
    <mergeCell ref="D184:G184"/>
    <mergeCell ref="D185:G185"/>
    <mergeCell ref="H185:J185"/>
    <mergeCell ref="D177:G177"/>
    <mergeCell ref="H177:J177"/>
    <mergeCell ref="D178:F178"/>
    <mergeCell ref="D179:F179"/>
    <mergeCell ref="D180:G180"/>
    <mergeCell ref="H180:J180"/>
    <mergeCell ref="D181:G181"/>
    <mergeCell ref="H181:J181"/>
    <mergeCell ref="B172:G172"/>
    <mergeCell ref="H172:J172"/>
    <mergeCell ref="B173:G173"/>
    <mergeCell ref="H173:J173"/>
    <mergeCell ref="D174:G174"/>
    <mergeCell ref="H174:J174"/>
    <mergeCell ref="D175:G175"/>
    <mergeCell ref="H175:J175"/>
    <mergeCell ref="D176:G176"/>
    <mergeCell ref="H176:J176"/>
    <mergeCell ref="D255:G255"/>
    <mergeCell ref="H255:J255"/>
    <mergeCell ref="D168:G168"/>
    <mergeCell ref="H168:J168"/>
    <mergeCell ref="D169:G169"/>
    <mergeCell ref="H169:J169"/>
    <mergeCell ref="B250:G250"/>
    <mergeCell ref="H250:J250"/>
    <mergeCell ref="B251:G251"/>
    <mergeCell ref="H251:J251"/>
    <mergeCell ref="D252:G252"/>
    <mergeCell ref="H252:J252"/>
    <mergeCell ref="D253:G253"/>
    <mergeCell ref="H253:J253"/>
    <mergeCell ref="D254:G254"/>
    <mergeCell ref="H254:J254"/>
    <mergeCell ref="D189:G189"/>
    <mergeCell ref="H189:J189"/>
    <mergeCell ref="D190:G190"/>
    <mergeCell ref="H190:J190"/>
    <mergeCell ref="D191:G191"/>
    <mergeCell ref="H191:J191"/>
    <mergeCell ref="B186:G186"/>
    <mergeCell ref="H186:J186"/>
    <mergeCell ref="B4:G4"/>
    <mergeCell ref="H4:J4"/>
    <mergeCell ref="B5:G5"/>
    <mergeCell ref="H5:J5"/>
    <mergeCell ref="B6:G6"/>
    <mergeCell ref="H6:J6"/>
    <mergeCell ref="D1:G1"/>
    <mergeCell ref="H1:J1"/>
    <mergeCell ref="B2:G2"/>
    <mergeCell ref="H2:J2"/>
    <mergeCell ref="B3:G3"/>
    <mergeCell ref="H3:J3"/>
    <mergeCell ref="D10:G10"/>
    <mergeCell ref="H10:J10"/>
    <mergeCell ref="D11:G11"/>
    <mergeCell ref="H11:J11"/>
    <mergeCell ref="D12:G12"/>
    <mergeCell ref="H12:J12"/>
    <mergeCell ref="B7:G7"/>
    <mergeCell ref="H7:J7"/>
    <mergeCell ref="B8:G8"/>
    <mergeCell ref="H8:J8"/>
    <mergeCell ref="D9:G9"/>
    <mergeCell ref="H9:J9"/>
    <mergeCell ref="D16:G16"/>
    <mergeCell ref="H16:J16"/>
    <mergeCell ref="D17:G17"/>
    <mergeCell ref="H17:J17"/>
    <mergeCell ref="D18:G18"/>
    <mergeCell ref="H18:J18"/>
    <mergeCell ref="D13:G13"/>
    <mergeCell ref="H13:J13"/>
    <mergeCell ref="D14:G14"/>
    <mergeCell ref="H14:J14"/>
    <mergeCell ref="D15:G15"/>
    <mergeCell ref="H15:J15"/>
    <mergeCell ref="D22:G22"/>
    <mergeCell ref="H22:J22"/>
    <mergeCell ref="D23:G23"/>
    <mergeCell ref="H23:J23"/>
    <mergeCell ref="D24:G24"/>
    <mergeCell ref="H24:J24"/>
    <mergeCell ref="D19:G19"/>
    <mergeCell ref="H19:J19"/>
    <mergeCell ref="D20:G20"/>
    <mergeCell ref="H20:J20"/>
    <mergeCell ref="D21:G21"/>
    <mergeCell ref="H21:J21"/>
    <mergeCell ref="D28:G28"/>
    <mergeCell ref="H28:J28"/>
    <mergeCell ref="D29:G29"/>
    <mergeCell ref="H29:J29"/>
    <mergeCell ref="D31:G31"/>
    <mergeCell ref="H31:J31"/>
    <mergeCell ref="D25:G25"/>
    <mergeCell ref="H25:J25"/>
    <mergeCell ref="D26:G26"/>
    <mergeCell ref="H26:J26"/>
    <mergeCell ref="D27:G27"/>
    <mergeCell ref="H27:J27"/>
    <mergeCell ref="D30:G30"/>
    <mergeCell ref="H30:J30"/>
    <mergeCell ref="D35:G35"/>
    <mergeCell ref="H35:J35"/>
    <mergeCell ref="D36:G36"/>
    <mergeCell ref="H36:J36"/>
    <mergeCell ref="D37:G37"/>
    <mergeCell ref="H37:J37"/>
    <mergeCell ref="D32:G32"/>
    <mergeCell ref="H32:J32"/>
    <mergeCell ref="D33:G33"/>
    <mergeCell ref="H33:J33"/>
    <mergeCell ref="D34:G34"/>
    <mergeCell ref="H34:J34"/>
    <mergeCell ref="D41:G41"/>
    <mergeCell ref="H41:J41"/>
    <mergeCell ref="D42:G42"/>
    <mergeCell ref="H42:J42"/>
    <mergeCell ref="D43:G43"/>
    <mergeCell ref="H43:J43"/>
    <mergeCell ref="D38:G38"/>
    <mergeCell ref="H38:J38"/>
    <mergeCell ref="D39:G39"/>
    <mergeCell ref="H39:J39"/>
    <mergeCell ref="D40:G40"/>
    <mergeCell ref="H40:J40"/>
    <mergeCell ref="D47:G47"/>
    <mergeCell ref="H47:J47"/>
    <mergeCell ref="B48:G48"/>
    <mergeCell ref="H48:J48"/>
    <mergeCell ref="B49:G49"/>
    <mergeCell ref="H49:J49"/>
    <mergeCell ref="D44:G44"/>
    <mergeCell ref="H44:J44"/>
    <mergeCell ref="D45:G45"/>
    <mergeCell ref="H45:J45"/>
    <mergeCell ref="D46:G46"/>
    <mergeCell ref="H46:J46"/>
    <mergeCell ref="D50:G50"/>
    <mergeCell ref="H50:J50"/>
    <mergeCell ref="D55:G55"/>
    <mergeCell ref="H55:J55"/>
    <mergeCell ref="D56:G56"/>
    <mergeCell ref="H56:J56"/>
    <mergeCell ref="D52:G52"/>
    <mergeCell ref="H52:J52"/>
    <mergeCell ref="D53:G53"/>
    <mergeCell ref="D54:G54"/>
    <mergeCell ref="H53:J53"/>
    <mergeCell ref="H54:J54"/>
    <mergeCell ref="D60:G60"/>
    <mergeCell ref="H60:J60"/>
    <mergeCell ref="D61:G61"/>
    <mergeCell ref="H61:J61"/>
    <mergeCell ref="D62:G62"/>
    <mergeCell ref="H62:J62"/>
    <mergeCell ref="D57:G57"/>
    <mergeCell ref="H57:J57"/>
    <mergeCell ref="D58:G58"/>
    <mergeCell ref="H58:J58"/>
    <mergeCell ref="D59:G59"/>
    <mergeCell ref="H59:J59"/>
    <mergeCell ref="D66:G66"/>
    <mergeCell ref="H66:J66"/>
    <mergeCell ref="D67:G67"/>
    <mergeCell ref="H67:J67"/>
    <mergeCell ref="D68:G68"/>
    <mergeCell ref="H68:J68"/>
    <mergeCell ref="D63:G63"/>
    <mergeCell ref="H63:J63"/>
    <mergeCell ref="D64:G64"/>
    <mergeCell ref="H64:J64"/>
    <mergeCell ref="D65:G65"/>
    <mergeCell ref="H65:J65"/>
    <mergeCell ref="D72:G72"/>
    <mergeCell ref="H72:J72"/>
    <mergeCell ref="D73:G73"/>
    <mergeCell ref="H73:J73"/>
    <mergeCell ref="D74:G74"/>
    <mergeCell ref="H74:J74"/>
    <mergeCell ref="D69:G69"/>
    <mergeCell ref="H69:J69"/>
    <mergeCell ref="D70:G70"/>
    <mergeCell ref="H70:J70"/>
    <mergeCell ref="D71:G71"/>
    <mergeCell ref="H71:J71"/>
    <mergeCell ref="D78:G78"/>
    <mergeCell ref="H78:J78"/>
    <mergeCell ref="D79:G79"/>
    <mergeCell ref="H79:J79"/>
    <mergeCell ref="D80:G80"/>
    <mergeCell ref="H80:J80"/>
    <mergeCell ref="D75:G75"/>
    <mergeCell ref="H75:J75"/>
    <mergeCell ref="D76:G76"/>
    <mergeCell ref="H76:J76"/>
    <mergeCell ref="D77:G77"/>
    <mergeCell ref="H77:J77"/>
    <mergeCell ref="D89:G89"/>
    <mergeCell ref="H89:J89"/>
    <mergeCell ref="D84:G84"/>
    <mergeCell ref="H84:J84"/>
    <mergeCell ref="B85:G85"/>
    <mergeCell ref="H85:J85"/>
    <mergeCell ref="D86:G86"/>
    <mergeCell ref="H86:J86"/>
    <mergeCell ref="D81:G81"/>
    <mergeCell ref="H81:J81"/>
    <mergeCell ref="D82:G82"/>
    <mergeCell ref="H82:J82"/>
    <mergeCell ref="D83:G83"/>
    <mergeCell ref="H83:J83"/>
    <mergeCell ref="D106:G106"/>
    <mergeCell ref="H106:J106"/>
    <mergeCell ref="D107:G107"/>
    <mergeCell ref="H107:J107"/>
    <mergeCell ref="B108:G108"/>
    <mergeCell ref="H108:J108"/>
    <mergeCell ref="D102:G102"/>
    <mergeCell ref="H102:J102"/>
    <mergeCell ref="D103:G103"/>
    <mergeCell ref="H103:J103"/>
    <mergeCell ref="D104:G104"/>
    <mergeCell ref="H104:J104"/>
    <mergeCell ref="D105:G105"/>
    <mergeCell ref="H105:J105"/>
    <mergeCell ref="D112:G112"/>
    <mergeCell ref="H112:J112"/>
    <mergeCell ref="D113:G113"/>
    <mergeCell ref="H113:J113"/>
    <mergeCell ref="D114:G114"/>
    <mergeCell ref="H114:J114"/>
    <mergeCell ref="D109:G109"/>
    <mergeCell ref="H109:J109"/>
    <mergeCell ref="D110:G110"/>
    <mergeCell ref="H110:J110"/>
    <mergeCell ref="D111:G111"/>
    <mergeCell ref="H111:J111"/>
    <mergeCell ref="D118:G118"/>
    <mergeCell ref="H118:J118"/>
    <mergeCell ref="D119:G119"/>
    <mergeCell ref="H119:J119"/>
    <mergeCell ref="D120:G120"/>
    <mergeCell ref="H120:J120"/>
    <mergeCell ref="D115:G115"/>
    <mergeCell ref="H115:J115"/>
    <mergeCell ref="D116:G116"/>
    <mergeCell ref="H116:J116"/>
    <mergeCell ref="D117:G117"/>
    <mergeCell ref="H117:J117"/>
    <mergeCell ref="D125:G125"/>
    <mergeCell ref="H125:J125"/>
    <mergeCell ref="D126:G126"/>
    <mergeCell ref="H126:J126"/>
    <mergeCell ref="D127:G127"/>
    <mergeCell ref="D128:G128"/>
    <mergeCell ref="D121:G121"/>
    <mergeCell ref="H121:J121"/>
    <mergeCell ref="D122:G122"/>
    <mergeCell ref="H122:J122"/>
    <mergeCell ref="D123:G123"/>
    <mergeCell ref="D124:G124"/>
    <mergeCell ref="D134:G134"/>
    <mergeCell ref="H134:J134"/>
    <mergeCell ref="D135:G135"/>
    <mergeCell ref="H135:J135"/>
    <mergeCell ref="D136:G136"/>
    <mergeCell ref="H136:J136"/>
    <mergeCell ref="D129:G129"/>
    <mergeCell ref="D130:G130"/>
    <mergeCell ref="H130:J130"/>
    <mergeCell ref="D131:G131"/>
    <mergeCell ref="H131:J131"/>
    <mergeCell ref="D133:G133"/>
    <mergeCell ref="H133:J133"/>
    <mergeCell ref="D132:G132"/>
    <mergeCell ref="H132:J132"/>
    <mergeCell ref="D140:G140"/>
    <mergeCell ref="H140:J140"/>
    <mergeCell ref="D141:G141"/>
    <mergeCell ref="H141:J141"/>
    <mergeCell ref="D142:G142"/>
    <mergeCell ref="H142:J142"/>
    <mergeCell ref="D137:G137"/>
    <mergeCell ref="H137:J137"/>
    <mergeCell ref="D138:G138"/>
    <mergeCell ref="H138:J138"/>
    <mergeCell ref="B139:G139"/>
    <mergeCell ref="H139:J139"/>
    <mergeCell ref="D146:G146"/>
    <mergeCell ref="H146:J146"/>
    <mergeCell ref="D147:G147"/>
    <mergeCell ref="H147:J147"/>
    <mergeCell ref="D148:G148"/>
    <mergeCell ref="H148:J148"/>
    <mergeCell ref="D143:G143"/>
    <mergeCell ref="H143:J143"/>
    <mergeCell ref="D144:G144"/>
    <mergeCell ref="H144:J144"/>
    <mergeCell ref="D145:G145"/>
    <mergeCell ref="H145:J145"/>
    <mergeCell ref="D152:G152"/>
    <mergeCell ref="H152:J152"/>
    <mergeCell ref="D153:G153"/>
    <mergeCell ref="H153:J153"/>
    <mergeCell ref="D154:G154"/>
    <mergeCell ref="H154:J154"/>
    <mergeCell ref="D149:G149"/>
    <mergeCell ref="H149:J149"/>
    <mergeCell ref="D150:G150"/>
    <mergeCell ref="H150:J150"/>
    <mergeCell ref="D151:G151"/>
    <mergeCell ref="H151:J151"/>
    <mergeCell ref="D161:G161"/>
    <mergeCell ref="H161:J161"/>
    <mergeCell ref="D162:G162"/>
    <mergeCell ref="H162:J162"/>
    <mergeCell ref="D163:G163"/>
    <mergeCell ref="H163:J163"/>
    <mergeCell ref="D155:G155"/>
    <mergeCell ref="H155:J155"/>
    <mergeCell ref="B159:G159"/>
    <mergeCell ref="H159:J159"/>
    <mergeCell ref="D160:G160"/>
    <mergeCell ref="H160:J160"/>
    <mergeCell ref="D156:G156"/>
    <mergeCell ref="H156:J156"/>
    <mergeCell ref="D158:G158"/>
    <mergeCell ref="H158:J158"/>
    <mergeCell ref="D157:G157"/>
    <mergeCell ref="H157:J157"/>
    <mergeCell ref="D167:G167"/>
    <mergeCell ref="H167:J167"/>
    <mergeCell ref="D170:G170"/>
    <mergeCell ref="H170:J170"/>
    <mergeCell ref="D171:G171"/>
    <mergeCell ref="H171:J171"/>
    <mergeCell ref="B164:G164"/>
    <mergeCell ref="H164:J164"/>
    <mergeCell ref="B165:G165"/>
    <mergeCell ref="H165:J165"/>
    <mergeCell ref="D166:G166"/>
    <mergeCell ref="H166:J166"/>
    <mergeCell ref="B187:G187"/>
    <mergeCell ref="H187:J187"/>
    <mergeCell ref="D188:G188"/>
    <mergeCell ref="H188:J188"/>
    <mergeCell ref="B195:G195"/>
    <mergeCell ref="H195:J195"/>
    <mergeCell ref="B196:G196"/>
    <mergeCell ref="H196:J196"/>
    <mergeCell ref="B197:G197"/>
    <mergeCell ref="H197:J197"/>
    <mergeCell ref="D192:G192"/>
    <mergeCell ref="H192:J192"/>
    <mergeCell ref="D193:G193"/>
    <mergeCell ref="H193:J193"/>
    <mergeCell ref="D194:G194"/>
    <mergeCell ref="H194:J194"/>
    <mergeCell ref="D201:G201"/>
    <mergeCell ref="H201:J201"/>
    <mergeCell ref="D202:G202"/>
    <mergeCell ref="H202:J202"/>
    <mergeCell ref="D203:G203"/>
    <mergeCell ref="H203:J203"/>
    <mergeCell ref="B198:G198"/>
    <mergeCell ref="H198:J198"/>
    <mergeCell ref="B199:G199"/>
    <mergeCell ref="H199:J199"/>
    <mergeCell ref="D200:G200"/>
    <mergeCell ref="H200:J200"/>
    <mergeCell ref="D208:G208"/>
    <mergeCell ref="H208:J208"/>
    <mergeCell ref="D209:G209"/>
    <mergeCell ref="H209:J209"/>
    <mergeCell ref="D210:G210"/>
    <mergeCell ref="H210:J210"/>
    <mergeCell ref="D204:F204"/>
    <mergeCell ref="D205:F205"/>
    <mergeCell ref="D206:G206"/>
    <mergeCell ref="H206:J206"/>
    <mergeCell ref="D207:G207"/>
    <mergeCell ref="H207:J207"/>
    <mergeCell ref="D215:G215"/>
    <mergeCell ref="D216:G216"/>
    <mergeCell ref="D217:G217"/>
    <mergeCell ref="G219:I219"/>
    <mergeCell ref="G220:I220"/>
    <mergeCell ref="B219:F219"/>
    <mergeCell ref="B220:F220"/>
    <mergeCell ref="D211:G211"/>
    <mergeCell ref="D212:G212"/>
    <mergeCell ref="H212:J212"/>
    <mergeCell ref="B213:G213"/>
    <mergeCell ref="H213:J213"/>
    <mergeCell ref="B214:G214"/>
    <mergeCell ref="H214:J214"/>
    <mergeCell ref="D218:F218"/>
    <mergeCell ref="B227:G227"/>
    <mergeCell ref="H227:J227"/>
    <mergeCell ref="B228:G228"/>
    <mergeCell ref="H228:J228"/>
    <mergeCell ref="B229:G229"/>
    <mergeCell ref="H229:J229"/>
    <mergeCell ref="D221:G221"/>
    <mergeCell ref="D222:G222"/>
    <mergeCell ref="D223:G223"/>
    <mergeCell ref="B225:G225"/>
    <mergeCell ref="H225:J225"/>
    <mergeCell ref="B226:G226"/>
    <mergeCell ref="H226:J226"/>
    <mergeCell ref="D233:G233"/>
    <mergeCell ref="H233:J233"/>
    <mergeCell ref="D236:G236"/>
    <mergeCell ref="H236:J236"/>
    <mergeCell ref="D237:G237"/>
    <mergeCell ref="H237:J237"/>
    <mergeCell ref="D230:G230"/>
    <mergeCell ref="H230:J230"/>
    <mergeCell ref="D231:G231"/>
    <mergeCell ref="H231:J231"/>
    <mergeCell ref="D232:G232"/>
    <mergeCell ref="H232:J232"/>
    <mergeCell ref="D241:G241"/>
    <mergeCell ref="H241:J241"/>
    <mergeCell ref="D242:G242"/>
    <mergeCell ref="H242:J242"/>
    <mergeCell ref="D243:G243"/>
    <mergeCell ref="H243:J243"/>
    <mergeCell ref="D238:G238"/>
    <mergeCell ref="H238:J238"/>
    <mergeCell ref="D239:G239"/>
    <mergeCell ref="H239:J239"/>
    <mergeCell ref="D240:G240"/>
    <mergeCell ref="H240:J240"/>
    <mergeCell ref="D247:G247"/>
    <mergeCell ref="H247:J247"/>
    <mergeCell ref="D248:G248"/>
    <mergeCell ref="H248:J248"/>
    <mergeCell ref="D249:G249"/>
    <mergeCell ref="H249:J249"/>
    <mergeCell ref="D244:G244"/>
    <mergeCell ref="H244:J244"/>
    <mergeCell ref="D245:G245"/>
    <mergeCell ref="H245:J245"/>
    <mergeCell ref="D246:G246"/>
    <mergeCell ref="H246:J246"/>
    <mergeCell ref="O55:R55"/>
    <mergeCell ref="S55:U55"/>
    <mergeCell ref="O56:R56"/>
    <mergeCell ref="S56:U56"/>
    <mergeCell ref="D51:G51"/>
    <mergeCell ref="H51:J51"/>
    <mergeCell ref="D99:G99"/>
    <mergeCell ref="H99:J99"/>
    <mergeCell ref="D100:G100"/>
    <mergeCell ref="H100:J100"/>
    <mergeCell ref="D94:G94"/>
    <mergeCell ref="H94:J94"/>
    <mergeCell ref="D95:G95"/>
    <mergeCell ref="H95:J95"/>
    <mergeCell ref="D90:G90"/>
    <mergeCell ref="H90:J90"/>
    <mergeCell ref="D91:G91"/>
    <mergeCell ref="H91:J91"/>
    <mergeCell ref="D92:G92"/>
    <mergeCell ref="H92:J92"/>
    <mergeCell ref="D87:G87"/>
    <mergeCell ref="H87:J87"/>
    <mergeCell ref="D88:G88"/>
    <mergeCell ref="H88:J88"/>
    <mergeCell ref="D101:G101"/>
    <mergeCell ref="H101:J101"/>
    <mergeCell ref="D96:G96"/>
    <mergeCell ref="H96:J96"/>
    <mergeCell ref="D97:G97"/>
    <mergeCell ref="H97:J97"/>
    <mergeCell ref="D98:G98"/>
    <mergeCell ref="H98:J98"/>
    <mergeCell ref="D93:G93"/>
    <mergeCell ref="H93:J9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topLeftCell="A37" zoomScale="140" zoomScaleNormal="140" workbookViewId="0">
      <selection activeCell="F51" sqref="F51"/>
    </sheetView>
  </sheetViews>
  <sheetFormatPr defaultRowHeight="15"/>
  <cols>
    <col min="2" max="2" width="28" customWidth="1"/>
    <col min="3" max="3" width="24" customWidth="1"/>
    <col min="4" max="4" width="19.140625" customWidth="1"/>
  </cols>
  <sheetData>
    <row r="1" spans="1:4" ht="16.5" thickTop="1" thickBot="1">
      <c r="A1" s="90" t="s">
        <v>94</v>
      </c>
      <c r="B1" s="90" t="s">
        <v>95</v>
      </c>
      <c r="C1" s="90" t="s">
        <v>361</v>
      </c>
      <c r="D1" s="189" t="s">
        <v>485</v>
      </c>
    </row>
    <row r="2" spans="1:4" ht="15.75" thickTop="1">
      <c r="A2" s="289" t="s">
        <v>362</v>
      </c>
      <c r="B2" s="289"/>
      <c r="C2" s="289"/>
      <c r="D2" s="114">
        <f>SUM(D3)</f>
        <v>1270409</v>
      </c>
    </row>
    <row r="3" spans="1:4">
      <c r="A3" s="287" t="s">
        <v>363</v>
      </c>
      <c r="B3" s="287"/>
      <c r="C3" s="287"/>
      <c r="D3" s="114">
        <f>SUM(D4,D12,D18,D29,D35,D40,D48,D53)</f>
        <v>1270409</v>
      </c>
    </row>
    <row r="4" spans="1:4">
      <c r="A4" s="264" t="s">
        <v>205</v>
      </c>
      <c r="B4" s="264"/>
      <c r="C4" s="264"/>
      <c r="D4" s="110">
        <f>SUM(D5)</f>
        <v>4000</v>
      </c>
    </row>
    <row r="5" spans="1:4" ht="21.75" customHeight="1">
      <c r="A5" s="92" t="s">
        <v>364</v>
      </c>
      <c r="B5" s="92"/>
      <c r="C5" s="92" t="s">
        <v>365</v>
      </c>
      <c r="D5" s="101">
        <f>SUM(D6)</f>
        <v>4000</v>
      </c>
    </row>
    <row r="6" spans="1:4" ht="44.25" customHeight="1">
      <c r="A6" s="92" t="s">
        <v>366</v>
      </c>
      <c r="B6" s="92"/>
      <c r="C6" s="92" t="s">
        <v>367</v>
      </c>
      <c r="D6" s="101">
        <f>SUM(D7)</f>
        <v>4000</v>
      </c>
    </row>
    <row r="7" spans="1:4" ht="47.25" customHeight="1">
      <c r="A7" s="92" t="s">
        <v>368</v>
      </c>
      <c r="B7" s="92"/>
      <c r="C7" s="92" t="s">
        <v>369</v>
      </c>
      <c r="D7" s="101">
        <f>SUM(D8:D10)</f>
        <v>4000</v>
      </c>
    </row>
    <row r="8" spans="1:4" ht="24" customHeight="1">
      <c r="A8" s="93" t="s">
        <v>370</v>
      </c>
      <c r="B8" s="93" t="s">
        <v>371</v>
      </c>
      <c r="C8" s="93" t="s">
        <v>372</v>
      </c>
      <c r="D8" s="97">
        <v>0</v>
      </c>
    </row>
    <row r="9" spans="1:4" ht="17.25" customHeight="1">
      <c r="A9" s="93" t="s">
        <v>373</v>
      </c>
      <c r="B9" s="93" t="s">
        <v>374</v>
      </c>
      <c r="C9" s="93" t="s">
        <v>375</v>
      </c>
      <c r="D9" s="97">
        <v>1000</v>
      </c>
    </row>
    <row r="10" spans="1:4" ht="15.75" customHeight="1">
      <c r="A10" s="93" t="s">
        <v>373</v>
      </c>
      <c r="B10" s="93" t="s">
        <v>376</v>
      </c>
      <c r="C10" s="93" t="s">
        <v>377</v>
      </c>
      <c r="D10" s="97">
        <v>3000</v>
      </c>
    </row>
    <row r="11" spans="1:4">
      <c r="A11" s="96">
        <v>9221</v>
      </c>
      <c r="B11" s="93" t="s">
        <v>378</v>
      </c>
      <c r="C11" s="93" t="s">
        <v>379</v>
      </c>
      <c r="D11" s="97">
        <v>1200</v>
      </c>
    </row>
    <row r="12" spans="1:4">
      <c r="A12" s="264" t="s">
        <v>251</v>
      </c>
      <c r="B12" s="264"/>
      <c r="C12" s="264"/>
      <c r="D12" s="110">
        <f>SUM(D13)</f>
        <v>0</v>
      </c>
    </row>
    <row r="13" spans="1:4" ht="15" customHeight="1">
      <c r="A13" s="92" t="s">
        <v>364</v>
      </c>
      <c r="B13" s="92"/>
      <c r="C13" s="92" t="s">
        <v>365</v>
      </c>
      <c r="D13" s="101">
        <f>SUM(D14)</f>
        <v>0</v>
      </c>
    </row>
    <row r="14" spans="1:4" ht="48.75" customHeight="1">
      <c r="A14" s="92" t="s">
        <v>380</v>
      </c>
      <c r="B14" s="92"/>
      <c r="C14" s="92" t="s">
        <v>381</v>
      </c>
      <c r="D14" s="101">
        <f>SUM(D15)</f>
        <v>0</v>
      </c>
    </row>
    <row r="15" spans="1:4" ht="27" customHeight="1">
      <c r="A15" s="92" t="s">
        <v>382</v>
      </c>
      <c r="B15" s="92"/>
      <c r="C15" s="92" t="s">
        <v>383</v>
      </c>
      <c r="D15" s="101">
        <f>SUM(D16)</f>
        <v>0</v>
      </c>
    </row>
    <row r="16" spans="1:4" ht="12.75" customHeight="1">
      <c r="A16" s="93" t="s">
        <v>384</v>
      </c>
      <c r="B16" s="93" t="s">
        <v>385</v>
      </c>
      <c r="C16" s="93" t="s">
        <v>386</v>
      </c>
      <c r="D16" s="97">
        <v>0</v>
      </c>
    </row>
    <row r="17" spans="1:4" ht="12.75" customHeight="1">
      <c r="A17" s="96">
        <v>9221</v>
      </c>
      <c r="B17" s="93" t="s">
        <v>387</v>
      </c>
      <c r="C17" s="93" t="s">
        <v>379</v>
      </c>
      <c r="D17" s="97">
        <v>0</v>
      </c>
    </row>
    <row r="18" spans="1:4">
      <c r="A18" s="264" t="s">
        <v>271</v>
      </c>
      <c r="B18" s="264"/>
      <c r="C18" s="264"/>
      <c r="D18" s="110">
        <f>SUM(D19)</f>
        <v>83750</v>
      </c>
    </row>
    <row r="19" spans="1:4" ht="12.75" customHeight="1">
      <c r="A19" s="92" t="s">
        <v>364</v>
      </c>
      <c r="B19" s="92"/>
      <c r="C19" s="92" t="s">
        <v>365</v>
      </c>
      <c r="D19" s="101">
        <f>SUM(D20)</f>
        <v>83750</v>
      </c>
    </row>
    <row r="20" spans="1:4" ht="33.75" customHeight="1">
      <c r="A20" s="92" t="s">
        <v>388</v>
      </c>
      <c r="B20" s="92"/>
      <c r="C20" s="92" t="s">
        <v>389</v>
      </c>
      <c r="D20" s="101">
        <f>SUM(D21,D23,D25)</f>
        <v>83750</v>
      </c>
    </row>
    <row r="21" spans="1:4" ht="27" customHeight="1">
      <c r="A21" s="92" t="s">
        <v>390</v>
      </c>
      <c r="B21" s="92"/>
      <c r="C21" s="92" t="s">
        <v>391</v>
      </c>
      <c r="D21" s="101">
        <f>SUM(D22)</f>
        <v>0</v>
      </c>
    </row>
    <row r="22" spans="1:4" ht="16.5" customHeight="1">
      <c r="A22" s="93" t="s">
        <v>392</v>
      </c>
      <c r="B22" s="93" t="s">
        <v>393</v>
      </c>
      <c r="C22" s="93" t="s">
        <v>394</v>
      </c>
      <c r="D22" s="97">
        <v>0</v>
      </c>
    </row>
    <row r="23" spans="1:4" ht="24" customHeight="1">
      <c r="A23" s="92" t="s">
        <v>395</v>
      </c>
      <c r="B23" s="92"/>
      <c r="C23" s="92" t="s">
        <v>396</v>
      </c>
      <c r="D23" s="101">
        <f>SUM(D24)</f>
        <v>0</v>
      </c>
    </row>
    <row r="24" spans="1:4" ht="33" customHeight="1">
      <c r="A24" s="93" t="s">
        <v>397</v>
      </c>
      <c r="B24" s="93" t="s">
        <v>398</v>
      </c>
      <c r="C24" s="93" t="s">
        <v>399</v>
      </c>
      <c r="D24" s="97">
        <v>0</v>
      </c>
    </row>
    <row r="25" spans="1:4" ht="39.75" customHeight="1">
      <c r="A25" s="92" t="s">
        <v>400</v>
      </c>
      <c r="B25" s="92"/>
      <c r="C25" s="92" t="s">
        <v>401</v>
      </c>
      <c r="D25" s="101">
        <f>SUM(D26:D28)</f>
        <v>83750</v>
      </c>
    </row>
    <row r="26" spans="1:4" ht="32.25" customHeight="1">
      <c r="A26" s="93" t="s">
        <v>402</v>
      </c>
      <c r="B26" s="93" t="s">
        <v>403</v>
      </c>
      <c r="C26" s="93" t="s">
        <v>404</v>
      </c>
      <c r="D26" s="97">
        <v>80300</v>
      </c>
    </row>
    <row r="27" spans="1:4" ht="35.25" customHeight="1">
      <c r="A27" s="96">
        <v>6362</v>
      </c>
      <c r="B27" s="93" t="s">
        <v>405</v>
      </c>
      <c r="C27" s="93" t="s">
        <v>406</v>
      </c>
      <c r="D27" s="97">
        <v>3450</v>
      </c>
    </row>
    <row r="28" spans="1:4">
      <c r="A28" s="96">
        <v>9221</v>
      </c>
      <c r="B28" s="93" t="s">
        <v>407</v>
      </c>
      <c r="C28" s="93" t="s">
        <v>408</v>
      </c>
      <c r="D28" s="97">
        <v>0</v>
      </c>
    </row>
    <row r="29" spans="1:4">
      <c r="A29" s="264" t="s">
        <v>297</v>
      </c>
      <c r="B29" s="264"/>
      <c r="C29" s="264"/>
      <c r="D29" s="110">
        <f>SUM(D30)</f>
        <v>400</v>
      </c>
    </row>
    <row r="30" spans="1:4" ht="16.5" customHeight="1">
      <c r="A30" s="92" t="s">
        <v>364</v>
      </c>
      <c r="B30" s="92"/>
      <c r="C30" s="92" t="s">
        <v>365</v>
      </c>
      <c r="D30" s="101">
        <f>SUM(D31)</f>
        <v>400</v>
      </c>
    </row>
    <row r="31" spans="1:4" ht="38.25" customHeight="1">
      <c r="A31" s="92" t="s">
        <v>366</v>
      </c>
      <c r="B31" s="92"/>
      <c r="C31" s="92" t="s">
        <v>51</v>
      </c>
      <c r="D31" s="101">
        <f>SUM(D32)</f>
        <v>400</v>
      </c>
    </row>
    <row r="32" spans="1:4" ht="27" customHeight="1">
      <c r="A32" s="92" t="s">
        <v>409</v>
      </c>
      <c r="B32" s="92"/>
      <c r="C32" s="92" t="s">
        <v>410</v>
      </c>
      <c r="D32" s="101">
        <f>SUM(D33:D34)</f>
        <v>400</v>
      </c>
    </row>
    <row r="33" spans="1:4" ht="15.75" customHeight="1">
      <c r="A33" s="93" t="s">
        <v>411</v>
      </c>
      <c r="B33" s="93" t="s">
        <v>412</v>
      </c>
      <c r="C33" s="93" t="s">
        <v>413</v>
      </c>
      <c r="D33" s="97">
        <v>400</v>
      </c>
    </row>
    <row r="34" spans="1:4" s="91" customFormat="1" ht="15.75" customHeight="1">
      <c r="A34" s="96">
        <v>6632</v>
      </c>
      <c r="B34" s="94" t="s">
        <v>435</v>
      </c>
      <c r="C34" s="94" t="s">
        <v>436</v>
      </c>
      <c r="D34" s="97"/>
    </row>
    <row r="35" spans="1:4">
      <c r="A35" s="264" t="s">
        <v>308</v>
      </c>
      <c r="B35" s="264"/>
      <c r="C35" s="264"/>
      <c r="D35" s="110">
        <v>0</v>
      </c>
    </row>
    <row r="36" spans="1:4" ht="26.25" customHeight="1">
      <c r="A36" s="92" t="s">
        <v>414</v>
      </c>
      <c r="B36" s="92"/>
      <c r="C36" s="92" t="s">
        <v>415</v>
      </c>
      <c r="D36" s="101">
        <v>0</v>
      </c>
    </row>
    <row r="37" spans="1:4" ht="55.5" customHeight="1">
      <c r="A37" s="92" t="s">
        <v>416</v>
      </c>
      <c r="B37" s="92"/>
      <c r="C37" s="92" t="s">
        <v>417</v>
      </c>
      <c r="D37" s="101">
        <v>0</v>
      </c>
    </row>
    <row r="38" spans="1:4" ht="28.5" customHeight="1">
      <c r="A38" s="92" t="s">
        <v>418</v>
      </c>
      <c r="B38" s="92"/>
      <c r="C38" s="92" t="s">
        <v>419</v>
      </c>
      <c r="D38" s="101">
        <v>0</v>
      </c>
    </row>
    <row r="39" spans="1:4" ht="15.75" customHeight="1">
      <c r="A39" s="93" t="s">
        <v>420</v>
      </c>
      <c r="B39" s="93" t="s">
        <v>421</v>
      </c>
      <c r="C39" s="93" t="s">
        <v>422</v>
      </c>
      <c r="D39" s="97">
        <v>0</v>
      </c>
    </row>
    <row r="40" spans="1:4">
      <c r="A40" s="264" t="s">
        <v>312</v>
      </c>
      <c r="B40" s="264"/>
      <c r="C40" s="264"/>
      <c r="D40" s="110">
        <f t="shared" ref="D40" si="0">SUM(D41)</f>
        <v>6980</v>
      </c>
    </row>
    <row r="41" spans="1:4" ht="15" customHeight="1">
      <c r="A41" s="92" t="s">
        <v>364</v>
      </c>
      <c r="B41" s="92"/>
      <c r="C41" s="92" t="s">
        <v>365</v>
      </c>
      <c r="D41" s="101">
        <f>SUM(D42,D45)</f>
        <v>6980</v>
      </c>
    </row>
    <row r="42" spans="1:4" ht="33.75" customHeight="1">
      <c r="A42" s="92" t="s">
        <v>388</v>
      </c>
      <c r="B42" s="92"/>
      <c r="C42" s="92" t="s">
        <v>41</v>
      </c>
      <c r="D42" s="101">
        <f>SUM(D43)</f>
        <v>6710</v>
      </c>
    </row>
    <row r="43" spans="1:4" ht="36" customHeight="1">
      <c r="A43" s="99">
        <v>639</v>
      </c>
      <c r="B43" s="92"/>
      <c r="C43" s="92" t="s">
        <v>423</v>
      </c>
      <c r="D43" s="101">
        <f>SUM(D44)</f>
        <v>6710</v>
      </c>
    </row>
    <row r="44" spans="1:4" ht="50.25" customHeight="1">
      <c r="A44" s="96">
        <v>6393</v>
      </c>
      <c r="B44" s="93"/>
      <c r="C44" s="93" t="s">
        <v>424</v>
      </c>
      <c r="D44" s="97">
        <v>6710</v>
      </c>
    </row>
    <row r="45" spans="1:4" s="185" customFormat="1" ht="20.25" customHeight="1">
      <c r="A45" s="99">
        <v>67</v>
      </c>
      <c r="B45" s="187"/>
      <c r="C45" s="187" t="s">
        <v>425</v>
      </c>
      <c r="D45" s="188">
        <f>SUM(D46)</f>
        <v>270</v>
      </c>
    </row>
    <row r="46" spans="1:4" s="185" customFormat="1" ht="21.75" customHeight="1">
      <c r="A46" s="99">
        <v>671</v>
      </c>
      <c r="B46" s="187"/>
      <c r="C46" s="115" t="s">
        <v>426</v>
      </c>
      <c r="D46" s="188">
        <f>SUM(D47)</f>
        <v>270</v>
      </c>
    </row>
    <row r="47" spans="1:4" s="185" customFormat="1" ht="21.75" customHeight="1">
      <c r="A47" s="96">
        <v>6711</v>
      </c>
      <c r="B47" s="184"/>
      <c r="C47" s="116" t="s">
        <v>427</v>
      </c>
      <c r="D47" s="186">
        <v>270</v>
      </c>
    </row>
    <row r="48" spans="1:4">
      <c r="A48" s="264" t="s">
        <v>482</v>
      </c>
      <c r="B48" s="264"/>
      <c r="C48" s="264"/>
      <c r="D48" s="110">
        <f t="shared" ref="D48:D49" si="1">SUM(D49)</f>
        <v>70949</v>
      </c>
    </row>
    <row r="49" spans="1:4" ht="18.75" customHeight="1">
      <c r="A49" s="92" t="s">
        <v>364</v>
      </c>
      <c r="B49" s="92"/>
      <c r="C49" s="92" t="s">
        <v>365</v>
      </c>
      <c r="D49" s="101">
        <f t="shared" si="1"/>
        <v>70949</v>
      </c>
    </row>
    <row r="50" spans="1:4" ht="14.25" customHeight="1">
      <c r="A50" s="99">
        <v>67</v>
      </c>
      <c r="B50" s="92"/>
      <c r="C50" s="92" t="s">
        <v>425</v>
      </c>
      <c r="D50" s="101">
        <f>SUM(D51)</f>
        <v>70949</v>
      </c>
    </row>
    <row r="51" spans="1:4" ht="27" customHeight="1">
      <c r="A51" s="99">
        <v>671</v>
      </c>
      <c r="B51" s="92"/>
      <c r="C51" s="115" t="s">
        <v>426</v>
      </c>
      <c r="D51" s="101">
        <f>SUM(D52)</f>
        <v>70949</v>
      </c>
    </row>
    <row r="52" spans="1:4" ht="24" customHeight="1">
      <c r="A52" s="96">
        <v>6711</v>
      </c>
      <c r="B52" s="93"/>
      <c r="C52" s="116" t="s">
        <v>427</v>
      </c>
      <c r="D52" s="97">
        <v>70949</v>
      </c>
    </row>
    <row r="53" spans="1:4">
      <c r="A53" s="264" t="s">
        <v>428</v>
      </c>
      <c r="B53" s="264"/>
      <c r="C53" s="264"/>
      <c r="D53" s="110">
        <f>SUM(D54)</f>
        <v>1104330</v>
      </c>
    </row>
    <row r="54" spans="1:4" ht="15" customHeight="1">
      <c r="A54" s="92" t="s">
        <v>364</v>
      </c>
      <c r="B54" s="92"/>
      <c r="C54" s="92" t="s">
        <v>365</v>
      </c>
      <c r="D54" s="101">
        <f>SUM(D55)</f>
        <v>1104330</v>
      </c>
    </row>
    <row r="55" spans="1:4" ht="36" customHeight="1">
      <c r="A55" s="92" t="s">
        <v>388</v>
      </c>
      <c r="B55" s="92"/>
      <c r="C55" s="92" t="s">
        <v>389</v>
      </c>
      <c r="D55" s="101">
        <f>SUM(D56,D58,D60)</f>
        <v>1104330</v>
      </c>
    </row>
    <row r="56" spans="1:4" ht="39" customHeight="1">
      <c r="A56" s="92" t="s">
        <v>400</v>
      </c>
      <c r="B56" s="92"/>
      <c r="C56" s="92" t="s">
        <v>401</v>
      </c>
      <c r="D56" s="101">
        <f>SUM(D57)</f>
        <v>1104330</v>
      </c>
    </row>
    <row r="57" spans="1:4" ht="37.5" customHeight="1">
      <c r="A57" s="93" t="s">
        <v>402</v>
      </c>
      <c r="B57" s="93" t="s">
        <v>429</v>
      </c>
      <c r="C57" s="93" t="s">
        <v>404</v>
      </c>
      <c r="D57" s="97">
        <v>1104330</v>
      </c>
    </row>
  </sheetData>
  <mergeCells count="10">
    <mergeCell ref="A35:C35"/>
    <mergeCell ref="A40:C40"/>
    <mergeCell ref="A48:C48"/>
    <mergeCell ref="A53:C53"/>
    <mergeCell ref="A2:C2"/>
    <mergeCell ref="A3:C3"/>
    <mergeCell ref="A4:C4"/>
    <mergeCell ref="A12:C12"/>
    <mergeCell ref="A18:C18"/>
    <mergeCell ref="A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Rashodi prema funkcijskoj kl</vt:lpstr>
      <vt:lpstr>Račun financiranja po izvorima</vt:lpstr>
      <vt:lpstr>Račun financiranja</vt:lpstr>
      <vt:lpstr>POSEBNI DIO</vt:lpstr>
      <vt:lpstr>List2</vt:lpstr>
      <vt:lpstr>List1</vt:lpstr>
      <vt:lpstr>List2!Podrucje_ispisa</vt:lpstr>
      <vt:lpstr>'Račun financiranja po izvorima'!Podrucje_ispisa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Tajnistvo</cp:lastModifiedBy>
  <cp:lastPrinted>2023-11-08T07:37:38Z</cp:lastPrinted>
  <dcterms:created xsi:type="dcterms:W3CDTF">2022-08-12T12:51:27Z</dcterms:created>
  <dcterms:modified xsi:type="dcterms:W3CDTF">2023-11-08T07:42:22Z</dcterms:modified>
</cp:coreProperties>
</file>